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5" i="1"/>
  <c r="N6" i="1" l="1"/>
  <c r="O6" i="1" s="1"/>
  <c r="L7" i="1"/>
  <c r="M7" i="1" s="1"/>
  <c r="N8" i="1"/>
  <c r="O8" i="1" s="1"/>
  <c r="N9" i="1"/>
  <c r="O9" i="1" s="1"/>
  <c r="L9" i="1" l="1"/>
  <c r="M9" i="1" s="1"/>
  <c r="N7" i="1"/>
  <c r="O7" i="1" s="1"/>
  <c r="L6" i="1"/>
  <c r="M6" i="1" s="1"/>
  <c r="L8" i="1"/>
  <c r="M8" i="1" s="1"/>
  <c r="L10" i="1"/>
  <c r="M10" i="1" s="1"/>
  <c r="N5" i="1"/>
  <c r="O5" i="1" s="1"/>
  <c r="N10" i="1" l="1"/>
  <c r="O10" i="1" s="1"/>
  <c r="O11" i="1" s="1"/>
  <c r="K13" i="1" s="1"/>
  <c r="L5" i="1"/>
  <c r="M5" i="1" s="1"/>
</calcChain>
</file>

<file path=xl/sharedStrings.xml><?xml version="1.0" encoding="utf-8"?>
<sst xmlns="http://schemas.openxmlformats.org/spreadsheetml/2006/main" count="41" uniqueCount="34">
  <si>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</si>
  <si>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</si>
  <si>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</si>
  <si>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</si>
  <si>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</si>
  <si>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</si>
  <si>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</si>
  <si>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</si>
  <si>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</si>
  <si>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</si>
  <si>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</si>
  <si>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</si>
  <si>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</si>
  <si>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</si>
  <si>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</si>
  <si>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</si>
  <si>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</si>
  <si>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</si>
  <si>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соответствии с ТЗ</t>
  </si>
  <si>
    <t>кг</t>
  </si>
  <si>
    <t>В результате проведенного расчета Н(М)Ц договора составила:</t>
  </si>
  <si>
    <t>рублей</t>
  </si>
  <si>
    <r>
      <t xml:space="preserve">Приложение № ___
</t>
    </r>
    <r>
      <rPr>
        <sz val="12"/>
        <rFont val="Times New Roman"/>
      </rPr>
      <t xml:space="preserve">
от «___» __________ 202_ г. № ______</t>
    </r>
  </si>
  <si>
    <t>Обоснование начальной (максимальной) цены Договора</t>
  </si>
  <si>
    <r>
      <t xml:space="preserve">При определениеии начальной (максимальной) цены Договора </t>
    </r>
    <r>
      <rPr>
        <b/>
        <sz val="12"/>
        <rFont val="Times New Roman"/>
      </rPr>
      <t xml:space="preserve"> применен метод сопоставимых рыночных цен (анализ рынка). </t>
    </r>
  </si>
  <si>
    <t>л(дм3)</t>
  </si>
  <si>
    <t>Молоко 2.5% 1л.</t>
  </si>
  <si>
    <t>Кефир 2.5% 0,5л</t>
  </si>
  <si>
    <t>Сметана 15%(250гр)</t>
  </si>
  <si>
    <t>Творог 5% 1кг</t>
  </si>
  <si>
    <t>Масло сладко-сливочное 72.5% 175 гр</t>
  </si>
  <si>
    <t>Сыр Голладский от 3.0 до  4.0 кг</t>
  </si>
  <si>
    <t>шт</t>
  </si>
  <si>
    <t>пач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</si>
</sst>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0"/>
  </numFmts>
  <fonts count="11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3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80" workbookViewId="0">
      <selection activeCell="S14" sqref="S14"/>
    </sheetView>
  </sheetViews>
  <sheetFormatPr defaultColWidth="9.140625" defaultRowHeight="12.75" x14ac:dyDescent="0.2"/>
  <cols>
    <col min="1" max="1" width="5" style="1" bestFit="1" customWidth="1"/>
    <col min="2" max="2" width="45" style="1" customWidth="1"/>
    <col min="3" max="3" width="26.140625" style="1" customWidth="1"/>
    <col min="4" max="4" width="15.28515625" style="1" customWidth="1"/>
    <col min="5" max="5" width="15" style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1.28515625" style="1" bestFit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31" t="s">
        <v>22</v>
      </c>
      <c r="L1" s="30"/>
      <c r="M1" s="30"/>
      <c r="N1" s="30"/>
      <c r="O1" s="30"/>
    </row>
    <row r="2" spans="1:15" ht="39" customHeight="1" x14ac:dyDescent="0.2">
      <c r="A2" s="32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39" customHeight="1" x14ac:dyDescent="0.2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/>
      <c r="H3" s="34"/>
      <c r="I3" s="2"/>
      <c r="J3" s="2"/>
      <c r="K3" s="35" t="s">
        <v>6</v>
      </c>
      <c r="L3" s="35"/>
      <c r="M3" s="35"/>
      <c r="N3" s="36" t="s">
        <v>7</v>
      </c>
      <c r="O3" s="36"/>
    </row>
    <row r="4" spans="1:15" ht="144" customHeight="1" x14ac:dyDescent="0.2">
      <c r="A4" s="34"/>
      <c r="B4" s="34"/>
      <c r="C4" s="34"/>
      <c r="D4" s="34"/>
      <c r="E4" s="34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15.75" x14ac:dyDescent="0.25">
      <c r="A5" s="5">
        <v>1</v>
      </c>
      <c r="B5" s="6" t="s">
        <v>26</v>
      </c>
      <c r="C5" s="7" t="s">
        <v>18</v>
      </c>
      <c r="D5" s="8" t="s">
        <v>25</v>
      </c>
      <c r="E5" s="26">
        <v>59000</v>
      </c>
      <c r="F5" s="10">
        <v>95</v>
      </c>
      <c r="G5" s="10">
        <v>100</v>
      </c>
      <c r="H5" s="10">
        <v>100</v>
      </c>
      <c r="I5" s="10"/>
      <c r="J5" s="10"/>
      <c r="K5" s="10">
        <f>ROUND(AVERAGE(F5:H5),2)</f>
        <v>98.33</v>
      </c>
      <c r="L5" s="11">
        <f t="shared" ref="L5:L10" si="0">SQRT(((SUM((POWER(H5-K5,2)),(POWER(G5-K5,2)),(POWER(F5-K5,2)))/(COLUMNS(F5:H5)-1))))</f>
        <v>2.8867542326980313</v>
      </c>
      <c r="M5" s="11">
        <f t="shared" ref="M5:M10" si="1">L5/K5*100</f>
        <v>2.9357817885671023</v>
      </c>
      <c r="N5" s="12">
        <f t="shared" ref="N5:N10" si="2">K5</f>
        <v>98.33</v>
      </c>
      <c r="O5" s="12">
        <f t="shared" ref="O5:O10" si="3">N5*E5</f>
        <v>5801470</v>
      </c>
    </row>
    <row r="6" spans="1:15" s="4" customFormat="1" ht="15.75" x14ac:dyDescent="0.25">
      <c r="A6" s="5">
        <v>2</v>
      </c>
      <c r="B6" s="6" t="s">
        <v>27</v>
      </c>
      <c r="C6" s="7" t="s">
        <v>18</v>
      </c>
      <c r="D6" s="8" t="s">
        <v>32</v>
      </c>
      <c r="E6" s="9">
        <v>9800</v>
      </c>
      <c r="F6" s="10">
        <v>60</v>
      </c>
      <c r="G6" s="10">
        <v>63</v>
      </c>
      <c r="H6" s="10">
        <v>61</v>
      </c>
      <c r="I6" s="10"/>
      <c r="J6" s="10"/>
      <c r="K6" s="10">
        <f t="shared" ref="K6:K10" si="4">ROUND(AVERAGE(F6:H6),2)</f>
        <v>61.33</v>
      </c>
      <c r="L6" s="11">
        <f t="shared" ref="L6:L9" si="5">SQRT(((SUM((POWER(H6-K6,2)),(POWER(G6-K6,2)),(POWER(F6-K6,2)))/(COLUMNS(F6:H6)-1))))</f>
        <v>1.5275306870894607</v>
      </c>
      <c r="M6" s="11">
        <f t="shared" ref="M6:M9" si="6">L6/K6*100</f>
        <v>2.4906745264788208</v>
      </c>
      <c r="N6" s="12">
        <f t="shared" ref="N6:N9" si="7">K6</f>
        <v>61.33</v>
      </c>
      <c r="O6" s="12">
        <f t="shared" ref="O6:O9" si="8">N6*E6</f>
        <v>601034</v>
      </c>
    </row>
    <row r="7" spans="1:15" s="4" customFormat="1" ht="15.75" x14ac:dyDescent="0.25">
      <c r="A7" s="5">
        <v>3</v>
      </c>
      <c r="B7" s="6" t="s">
        <v>28</v>
      </c>
      <c r="C7" s="7" t="s">
        <v>18</v>
      </c>
      <c r="D7" s="8" t="s">
        <v>32</v>
      </c>
      <c r="E7" s="9">
        <v>1000</v>
      </c>
      <c r="F7" s="10">
        <v>85</v>
      </c>
      <c r="G7" s="10">
        <v>92</v>
      </c>
      <c r="H7" s="10">
        <v>87</v>
      </c>
      <c r="I7" s="10"/>
      <c r="J7" s="10"/>
      <c r="K7" s="10">
        <f t="shared" si="4"/>
        <v>88</v>
      </c>
      <c r="L7" s="11">
        <f t="shared" si="5"/>
        <v>3.6055512754639891</v>
      </c>
      <c r="M7" s="11">
        <f t="shared" si="6"/>
        <v>4.0972173584818057</v>
      </c>
      <c r="N7" s="12">
        <f t="shared" si="7"/>
        <v>88</v>
      </c>
      <c r="O7" s="12">
        <f t="shared" si="8"/>
        <v>88000</v>
      </c>
    </row>
    <row r="8" spans="1:15" s="4" customFormat="1" ht="15.75" x14ac:dyDescent="0.25">
      <c r="A8" s="5">
        <v>4</v>
      </c>
      <c r="B8" s="6" t="s">
        <v>29</v>
      </c>
      <c r="C8" s="7" t="s">
        <v>18</v>
      </c>
      <c r="D8" s="8" t="s">
        <v>19</v>
      </c>
      <c r="E8" s="9">
        <v>6000</v>
      </c>
      <c r="F8" s="10">
        <v>420</v>
      </c>
      <c r="G8" s="10">
        <v>435</v>
      </c>
      <c r="H8" s="10">
        <v>447</v>
      </c>
      <c r="I8" s="10"/>
      <c r="J8" s="10"/>
      <c r="K8" s="10">
        <f t="shared" si="4"/>
        <v>434</v>
      </c>
      <c r="L8" s="11">
        <f t="shared" si="5"/>
        <v>13.527749258468683</v>
      </c>
      <c r="M8" s="11">
        <f t="shared" si="6"/>
        <v>3.1169929166978529</v>
      </c>
      <c r="N8" s="12">
        <f t="shared" si="7"/>
        <v>434</v>
      </c>
      <c r="O8" s="12">
        <f t="shared" si="8"/>
        <v>2604000</v>
      </c>
    </row>
    <row r="9" spans="1:15" s="4" customFormat="1" ht="15.75" x14ac:dyDescent="0.25">
      <c r="A9" s="5">
        <v>5</v>
      </c>
      <c r="B9" s="6" t="s">
        <v>30</v>
      </c>
      <c r="C9" s="7" t="s">
        <v>18</v>
      </c>
      <c r="D9" s="8" t="s">
        <v>33</v>
      </c>
      <c r="E9" s="9">
        <v>3200</v>
      </c>
      <c r="F9" s="10">
        <v>230</v>
      </c>
      <c r="G9" s="10">
        <v>245</v>
      </c>
      <c r="H9" s="10">
        <v>232</v>
      </c>
      <c r="I9" s="10"/>
      <c r="J9" s="10"/>
      <c r="K9" s="10">
        <f t="shared" si="4"/>
        <v>235.67</v>
      </c>
      <c r="L9" s="11">
        <f t="shared" si="5"/>
        <v>8.144528838428899</v>
      </c>
      <c r="M9" s="11">
        <f t="shared" si="6"/>
        <v>3.4559039497725208</v>
      </c>
      <c r="N9" s="12">
        <f t="shared" si="7"/>
        <v>235.67</v>
      </c>
      <c r="O9" s="12">
        <f t="shared" si="8"/>
        <v>754144</v>
      </c>
    </row>
    <row r="10" spans="1:15" s="4" customFormat="1" ht="15.75" x14ac:dyDescent="0.25">
      <c r="A10" s="5">
        <v>6</v>
      </c>
      <c r="B10" s="6" t="s">
        <v>31</v>
      </c>
      <c r="C10" s="7" t="s">
        <v>18</v>
      </c>
      <c r="D10" s="8" t="s">
        <v>19</v>
      </c>
      <c r="E10" s="9">
        <v>650</v>
      </c>
      <c r="F10" s="10">
        <v>910</v>
      </c>
      <c r="G10" s="10">
        <v>930</v>
      </c>
      <c r="H10" s="10">
        <v>956</v>
      </c>
      <c r="I10" s="10"/>
      <c r="J10" s="10"/>
      <c r="K10" s="10">
        <f t="shared" si="4"/>
        <v>932</v>
      </c>
      <c r="L10" s="11">
        <f t="shared" si="0"/>
        <v>23.065125189341593</v>
      </c>
      <c r="M10" s="11">
        <f t="shared" si="1"/>
        <v>2.4747988400581109</v>
      </c>
      <c r="N10" s="12">
        <f t="shared" si="2"/>
        <v>932</v>
      </c>
      <c r="O10" s="12">
        <f t="shared" si="3"/>
        <v>605800</v>
      </c>
    </row>
    <row r="11" spans="1:15" s="4" customFormat="1" ht="21" customHeight="1" x14ac:dyDescent="0.25">
      <c r="A11" s="5"/>
      <c r="B11" s="13"/>
      <c r="C11" s="14"/>
      <c r="D11" s="15"/>
      <c r="E11" s="13"/>
      <c r="F11" s="10"/>
      <c r="G11" s="16"/>
      <c r="H11" s="10"/>
      <c r="I11" s="10"/>
      <c r="J11" s="10"/>
      <c r="K11" s="10"/>
      <c r="L11" s="11"/>
      <c r="M11" s="11"/>
      <c r="N11" s="12"/>
      <c r="O11" s="12">
        <f>SUM(O5:O10)</f>
        <v>10454448</v>
      </c>
    </row>
    <row r="12" spans="1:15" s="4" customFormat="1" ht="21" customHeight="1" x14ac:dyDescent="0.25">
      <c r="A12" s="5"/>
    </row>
    <row r="13" spans="1:15" ht="15.75" customHeight="1" x14ac:dyDescent="0.2">
      <c r="A13" s="27" t="s">
        <v>20</v>
      </c>
      <c r="B13" s="27"/>
      <c r="C13" s="27"/>
      <c r="D13" s="27"/>
      <c r="E13" s="27"/>
      <c r="F13" s="27"/>
      <c r="G13" s="27"/>
      <c r="H13" s="27"/>
      <c r="I13" s="17"/>
      <c r="J13" s="17"/>
      <c r="K13" s="12">
        <f>O11</f>
        <v>10454448</v>
      </c>
      <c r="L13" s="18" t="s">
        <v>21</v>
      </c>
      <c r="M13" s="18"/>
      <c r="N13" s="18"/>
      <c r="O13" s="19"/>
    </row>
    <row r="14" spans="1:15" ht="15.75" customHeight="1" x14ac:dyDescent="0.25">
      <c r="A14" s="28" t="s">
        <v>24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ht="15.75" x14ac:dyDescent="0.25">
      <c r="A15" s="30"/>
      <c r="B15" s="30"/>
      <c r="C15" s="30"/>
      <c r="D15" s="30"/>
      <c r="E15" s="20"/>
      <c r="F15" s="21"/>
      <c r="G15" s="22"/>
      <c r="H15" s="23"/>
      <c r="I15" s="23"/>
      <c r="J15" s="23"/>
      <c r="K15" s="24"/>
      <c r="L15" s="24"/>
      <c r="M15" s="24"/>
      <c r="N15" s="24"/>
      <c r="O15" s="24"/>
    </row>
    <row r="16" spans="1:15" ht="15.75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15.75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9" spans="1:15" x14ac:dyDescent="0.2">
      <c r="K19" s="25"/>
    </row>
  </sheetData>
  <mergeCells count="13">
    <mergeCell ref="A13:H13"/>
    <mergeCell ref="A14:O14"/>
    <mergeCell ref="A15:D15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11811023622047245" right="0.11811023622047245" top="0.35433070866141736" bottom="0.35433070866141736" header="0.31496062992125984" footer="0.31496062992125984"/>
  <pageSetup paperSize="9" scale="6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User</cp:lastModifiedBy>
  <cp:revision>4</cp:revision>
  <cp:lastPrinted>2026-03-17T09:02:44Z</cp:lastPrinted>
  <dcterms:created xsi:type="dcterms:W3CDTF">2014-05-19T23:28:21Z</dcterms:created>
  <dcterms:modified xsi:type="dcterms:W3CDTF">2026-03-17T09:05:53Z</dcterms:modified>
</cp:coreProperties>
</file>