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395"/>
  </bookViews>
  <sheets>
    <sheet name="НМЦД" sheetId="1" r:id="rId1"/>
  </sheets>
  <definedNames>
    <definedName name="_xlnm.Print_Area" localSheetId="0">НМЦД!$A$1:$O$14</definedName>
  </definedNames>
  <calcPr calcId="145621"/>
</workbook>
</file>

<file path=xl/calcChain.xml><?xml version="1.0" encoding="utf-8"?>
<calcChain xmlns="http://schemas.openxmlformats.org/spreadsheetml/2006/main">
  <c r="K6" i="1" l="1"/>
  <c r="L6" i="1" s="1"/>
  <c r="M6" i="1" s="1"/>
  <c r="K7" i="1"/>
  <c r="L7" i="1" s="1"/>
  <c r="M7" i="1" s="1"/>
  <c r="K8" i="1"/>
  <c r="N8" i="1" s="1"/>
  <c r="O8" i="1" s="1"/>
  <c r="K9" i="1"/>
  <c r="L9" i="1" s="1"/>
  <c r="M9" i="1" s="1"/>
  <c r="N9" i="1" l="1"/>
  <c r="O9" i="1" s="1"/>
  <c r="L8" i="1"/>
  <c r="M8" i="1" s="1"/>
  <c r="N7" i="1"/>
  <c r="O7" i="1" s="1"/>
  <c r="N6" i="1"/>
  <c r="O6" i="1" s="1"/>
  <c r="K10" i="1"/>
  <c r="L10" i="1" s="1"/>
  <c r="M10" i="1" s="1"/>
  <c r="K5" i="1"/>
  <c r="N5" i="1" s="1"/>
  <c r="O5" i="1" s="1"/>
  <c r="N10" i="1" l="1"/>
  <c r="O10" i="1" s="1"/>
  <c r="O11" i="1" s="1"/>
  <c r="K13" i="1" s="1"/>
  <c r="L5" i="1"/>
  <c r="M5" i="1" s="1"/>
</calcChain>
</file>

<file path=xl/sharedStrings.xml><?xml version="1.0" encoding="utf-8"?>
<sst xmlns="http://schemas.openxmlformats.org/spreadsheetml/2006/main" count="41" uniqueCount="32">
  <si>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</si>
  <si>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</si>
  <si>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</si>
  <si>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</si>
  <si>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</si>
  <si>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</si>
  <si>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</si>
  <si>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</si>
  <si>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</si>
  <si>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</si>
  <si>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</si>
  <si>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</si>
  <si>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</si>
  <si>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</si>
  <si>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</si>
  <si>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</si>
  <si>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</si>
  <si>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</si>
  <si>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соответствии с ТЗ</t>
  </si>
  <si>
    <t>кг</t>
  </si>
  <si>
    <t>В результате проведенного расчета Н(М)Ц договора составила:</t>
  </si>
  <si>
    <t>рублей</t>
  </si>
  <si>
    <r>
      <t>Приложение № ___</t>
    </r>
    <r>
      <rPr>
        <sz val="12"/>
        <rFont val="Times New Roman"/>
      </rPr>
      <t xml:space="preserve">
от «___» __________ 202_ г. № ______</t>
    </r>
  </si>
  <si>
    <t>Обоснование начальной (максимальной) цены Договора</t>
  </si>
  <si>
    <r>
      <t xml:space="preserve">При определениеии начальной (максимальной) цены Договора </t>
    </r>
    <r>
      <rPr>
        <b/>
        <sz val="12"/>
        <rFont val="Times New Roman"/>
      </rPr>
      <t xml:space="preserve"> применен метод сопоставимых рыночных цен (анализ рынка). </t>
    </r>
  </si>
  <si>
    <t>Макаронные изделия 5кг Рожки</t>
  </si>
  <si>
    <t>Макаронные изделия 5кг Перья</t>
  </si>
  <si>
    <t>Макаронные изделия 5кг Вермишель</t>
  </si>
  <si>
    <t>Сахар-песок 25 кг</t>
  </si>
  <si>
    <t>Масло растительное 0,870</t>
  </si>
  <si>
    <t>Мука 25 кг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</si>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</sst>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workbookViewId="0">
      <selection sqref="A1:O14"/>
    </sheetView>
  </sheetViews>
  <sheetFormatPr defaultColWidth="9.140625" defaultRowHeight="12.75" x14ac:dyDescent="0.2"/>
  <cols>
    <col min="1" max="1" width="3.140625" style="1" bestFit="1" customWidth="1"/>
    <col min="2" max="2" width="37.28515625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30" t="s">
        <v>22</v>
      </c>
      <c r="L1" s="29"/>
      <c r="M1" s="29"/>
      <c r="N1" s="29"/>
      <c r="O1" s="29"/>
    </row>
    <row r="2" spans="1:15" ht="39" customHeight="1" x14ac:dyDescent="0.2">
      <c r="A2" s="31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39" customHeight="1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/>
      <c r="H3" s="33"/>
      <c r="I3" s="2"/>
      <c r="J3" s="2"/>
      <c r="K3" s="34" t="s">
        <v>6</v>
      </c>
      <c r="L3" s="34"/>
      <c r="M3" s="34"/>
      <c r="N3" s="35" t="s">
        <v>7</v>
      </c>
      <c r="O3" s="35"/>
    </row>
    <row r="4" spans="1:15" ht="144" customHeight="1" x14ac:dyDescent="0.2">
      <c r="A4" s="33"/>
      <c r="B4" s="33"/>
      <c r="C4" s="33"/>
      <c r="D4" s="33"/>
      <c r="E4" s="33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31.5" x14ac:dyDescent="0.25">
      <c r="A5" s="5">
        <v>1</v>
      </c>
      <c r="B5" s="6" t="s">
        <v>25</v>
      </c>
      <c r="C5" s="7" t="s">
        <v>18</v>
      </c>
      <c r="D5" s="8" t="s">
        <v>19</v>
      </c>
      <c r="E5" s="9">
        <v>440</v>
      </c>
      <c r="F5" s="10">
        <v>65</v>
      </c>
      <c r="G5" s="10">
        <v>70</v>
      </c>
      <c r="H5" s="10">
        <v>63</v>
      </c>
      <c r="I5" s="10"/>
      <c r="J5" s="10"/>
      <c r="K5" s="10">
        <f t="shared" ref="K5:K10" si="0">AVERAGE(F5:H5)</f>
        <v>66</v>
      </c>
      <c r="L5" s="11">
        <f t="shared" ref="L5:L10" si="1">SQRT(((SUM((POWER(H5-K5,2)),(POWER(G5-K5,2)),(POWER(F5-K5,2)))/(COLUMNS(F5:H5)-1))))</f>
        <v>3.6055512754639891</v>
      </c>
      <c r="M5" s="11">
        <f t="shared" ref="M5:M10" si="2">L5/K5*100</f>
        <v>5.4629564779757409</v>
      </c>
      <c r="N5" s="12">
        <f t="shared" ref="N5:N10" si="3">K5</f>
        <v>66</v>
      </c>
      <c r="O5" s="12">
        <f t="shared" ref="O5:O10" si="4">N5*E5</f>
        <v>29040</v>
      </c>
    </row>
    <row r="6" spans="1:15" s="4" customFormat="1" ht="31.5" x14ac:dyDescent="0.25">
      <c r="A6" s="5">
        <v>2</v>
      </c>
      <c r="B6" s="6" t="s">
        <v>26</v>
      </c>
      <c r="C6" s="7" t="s">
        <v>18</v>
      </c>
      <c r="D6" s="8" t="s">
        <v>19</v>
      </c>
      <c r="E6" s="9">
        <v>440</v>
      </c>
      <c r="F6" s="10">
        <v>65</v>
      </c>
      <c r="G6" s="10">
        <v>70</v>
      </c>
      <c r="H6" s="10">
        <v>63</v>
      </c>
      <c r="I6" s="10"/>
      <c r="J6" s="10"/>
      <c r="K6" s="10">
        <f t="shared" ref="K6:K9" si="5">AVERAGE(F6:H6)</f>
        <v>66</v>
      </c>
      <c r="L6" s="11">
        <f t="shared" ref="L6:L9" si="6">SQRT(((SUM((POWER(H6-K6,2)),(POWER(G6-K6,2)),(POWER(F6-K6,2)))/(COLUMNS(F6:H6)-1))))</f>
        <v>3.6055512754639891</v>
      </c>
      <c r="M6" s="11">
        <f t="shared" ref="M6:M9" si="7">L6/K6*100</f>
        <v>5.4629564779757409</v>
      </c>
      <c r="N6" s="12">
        <f t="shared" ref="N6:N9" si="8">K6</f>
        <v>66</v>
      </c>
      <c r="O6" s="12">
        <f t="shared" ref="O6:O9" si="9">N6*E6</f>
        <v>29040</v>
      </c>
    </row>
    <row r="7" spans="1:15" s="4" customFormat="1" ht="31.5" x14ac:dyDescent="0.25">
      <c r="A7" s="5">
        <v>3</v>
      </c>
      <c r="B7" s="6" t="s">
        <v>27</v>
      </c>
      <c r="C7" s="7" t="s">
        <v>18</v>
      </c>
      <c r="D7" s="8" t="s">
        <v>19</v>
      </c>
      <c r="E7" s="9">
        <v>420</v>
      </c>
      <c r="F7" s="10">
        <v>65</v>
      </c>
      <c r="G7" s="10">
        <v>70</v>
      </c>
      <c r="H7" s="10">
        <v>63</v>
      </c>
      <c r="I7" s="10"/>
      <c r="J7" s="10"/>
      <c r="K7" s="10">
        <f t="shared" si="5"/>
        <v>66</v>
      </c>
      <c r="L7" s="11">
        <f t="shared" si="6"/>
        <v>3.6055512754639891</v>
      </c>
      <c r="M7" s="11">
        <f t="shared" si="7"/>
        <v>5.4629564779757409</v>
      </c>
      <c r="N7" s="12">
        <f t="shared" si="8"/>
        <v>66</v>
      </c>
      <c r="O7" s="12">
        <f t="shared" si="9"/>
        <v>27720</v>
      </c>
    </row>
    <row r="8" spans="1:15" s="4" customFormat="1" ht="31.5" x14ac:dyDescent="0.25">
      <c r="A8" s="5">
        <v>4</v>
      </c>
      <c r="B8" s="6" t="s">
        <v>28</v>
      </c>
      <c r="C8" s="7" t="s">
        <v>18</v>
      </c>
      <c r="D8" s="8" t="s">
        <v>19</v>
      </c>
      <c r="E8" s="9">
        <v>2500</v>
      </c>
      <c r="F8" s="10">
        <v>85</v>
      </c>
      <c r="G8" s="10">
        <v>90</v>
      </c>
      <c r="H8" s="10">
        <v>83</v>
      </c>
      <c r="I8" s="10"/>
      <c r="J8" s="10"/>
      <c r="K8" s="10">
        <f t="shared" si="5"/>
        <v>86</v>
      </c>
      <c r="L8" s="11">
        <f t="shared" si="6"/>
        <v>3.6055512754639891</v>
      </c>
      <c r="M8" s="11">
        <f t="shared" si="7"/>
        <v>4.1925014830976615</v>
      </c>
      <c r="N8" s="12">
        <f t="shared" si="8"/>
        <v>86</v>
      </c>
      <c r="O8" s="12">
        <f t="shared" si="9"/>
        <v>215000</v>
      </c>
    </row>
    <row r="9" spans="1:15" s="4" customFormat="1" ht="31.5" x14ac:dyDescent="0.25">
      <c r="A9" s="5">
        <v>5</v>
      </c>
      <c r="B9" s="6" t="s">
        <v>29</v>
      </c>
      <c r="C9" s="7" t="s">
        <v>18</v>
      </c>
      <c r="D9" s="8" t="s">
        <v>31</v>
      </c>
      <c r="E9" s="9">
        <v>1700</v>
      </c>
      <c r="F9" s="10">
        <v>170</v>
      </c>
      <c r="G9" s="10">
        <v>180</v>
      </c>
      <c r="H9" s="10">
        <v>175</v>
      </c>
      <c r="I9" s="10"/>
      <c r="J9" s="10"/>
      <c r="K9" s="10">
        <f t="shared" si="5"/>
        <v>175</v>
      </c>
      <c r="L9" s="11">
        <f t="shared" si="6"/>
        <v>5</v>
      </c>
      <c r="M9" s="11">
        <f t="shared" si="7"/>
        <v>2.8571428571428572</v>
      </c>
      <c r="N9" s="12">
        <f t="shared" si="8"/>
        <v>175</v>
      </c>
      <c r="O9" s="12">
        <f t="shared" si="9"/>
        <v>297500</v>
      </c>
    </row>
    <row r="10" spans="1:15" s="4" customFormat="1" ht="31.5" x14ac:dyDescent="0.25">
      <c r="A10" s="5">
        <v>6</v>
      </c>
      <c r="B10" s="6" t="s">
        <v>30</v>
      </c>
      <c r="C10" s="7" t="s">
        <v>18</v>
      </c>
      <c r="D10" s="8" t="s">
        <v>19</v>
      </c>
      <c r="E10" s="9">
        <v>5000</v>
      </c>
      <c r="F10" s="10">
        <v>52</v>
      </c>
      <c r="G10" s="10">
        <v>55</v>
      </c>
      <c r="H10" s="10">
        <v>52</v>
      </c>
      <c r="I10" s="10"/>
      <c r="J10" s="10"/>
      <c r="K10" s="10">
        <f t="shared" si="0"/>
        <v>53</v>
      </c>
      <c r="L10" s="11">
        <f t="shared" si="1"/>
        <v>1.7320508075688772</v>
      </c>
      <c r="M10" s="11">
        <f t="shared" si="2"/>
        <v>3.2680203916393911</v>
      </c>
      <c r="N10" s="12">
        <f t="shared" si="3"/>
        <v>53</v>
      </c>
      <c r="O10" s="12">
        <f t="shared" si="4"/>
        <v>265000</v>
      </c>
    </row>
    <row r="11" spans="1:15" s="4" customFormat="1" ht="21" customHeight="1" x14ac:dyDescent="0.25">
      <c r="A11" s="5"/>
      <c r="B11" s="13"/>
      <c r="C11" s="14"/>
      <c r="D11" s="15"/>
      <c r="E11" s="13"/>
      <c r="F11" s="10"/>
      <c r="G11" s="16"/>
      <c r="H11" s="10"/>
      <c r="I11" s="10"/>
      <c r="J11" s="10"/>
      <c r="K11" s="10"/>
      <c r="L11" s="11"/>
      <c r="M11" s="11"/>
      <c r="N11" s="12"/>
      <c r="O11" s="12">
        <f>SUM(O5:O10)</f>
        <v>863300</v>
      </c>
    </row>
    <row r="12" spans="1:15" s="4" customFormat="1" ht="21" customHeight="1" x14ac:dyDescent="0.25">
      <c r="A12" s="5"/>
    </row>
    <row r="13" spans="1:15" ht="15.75" customHeight="1" x14ac:dyDescent="0.2">
      <c r="A13" s="26" t="s">
        <v>20</v>
      </c>
      <c r="B13" s="26"/>
      <c r="C13" s="26"/>
      <c r="D13" s="26"/>
      <c r="E13" s="26"/>
      <c r="F13" s="26"/>
      <c r="G13" s="26"/>
      <c r="H13" s="26"/>
      <c r="I13" s="17"/>
      <c r="J13" s="17"/>
      <c r="K13" s="12">
        <f>O11</f>
        <v>863300</v>
      </c>
      <c r="L13" s="18" t="s">
        <v>21</v>
      </c>
      <c r="M13" s="18"/>
      <c r="N13" s="18"/>
      <c r="O13" s="19"/>
    </row>
    <row r="14" spans="1:15" ht="15.75" customHeight="1" x14ac:dyDescent="0.25">
      <c r="A14" s="27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x14ac:dyDescent="0.25">
      <c r="A15" s="29"/>
      <c r="B15" s="29"/>
      <c r="C15" s="29"/>
      <c r="D15" s="29"/>
      <c r="E15" s="20"/>
      <c r="F15" s="21"/>
      <c r="G15" s="22"/>
      <c r="H15" s="23"/>
      <c r="I15" s="23"/>
      <c r="J15" s="23"/>
      <c r="K15" s="24"/>
      <c r="L15" s="24"/>
      <c r="M15" s="24"/>
      <c r="N15" s="24"/>
      <c r="O15" s="24"/>
    </row>
    <row r="16" spans="1:15" ht="15.7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.7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9" spans="1:15" x14ac:dyDescent="0.2">
      <c r="K19" s="25"/>
    </row>
  </sheetData>
  <mergeCells count="13">
    <mergeCell ref="A13:H13"/>
    <mergeCell ref="A14:O14"/>
    <mergeCell ref="A15:D15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11811023622047245" right="0.11811023622047245" top="0.35433070866141736" bottom="0.35433070866141736" header="0.31496062992125984" footer="0.31496062992125984"/>
  <pageSetup paperSize="9" scale="7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</cp:lastModifiedBy>
  <cp:revision>4</cp:revision>
  <cp:lastPrinted>2026-03-17T08:05:46Z</cp:lastPrinted>
  <dcterms:created xsi:type="dcterms:W3CDTF">2014-05-19T23:28:21Z</dcterms:created>
  <dcterms:modified xsi:type="dcterms:W3CDTF">2026-03-17T08:05:48Z</dcterms:modified>
</cp:coreProperties>
</file>