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есенко А.Г\2026 год\контракты 223\комбаин\АУКЦИОН\комбайн\"/>
    </mc:Choice>
  </mc:AlternateContent>
  <bookViews>
    <workbookView xWindow="0" yWindow="0" windowWidth="23016" windowHeight="8748"/>
  </bookViews>
  <sheets>
    <sheet name="Лист1" sheetId="1" r:id="rId1"/>
  </sheets>
  <definedNames>
    <definedName name="_xlnm.Print_Area" localSheetId="0">Лист1!$A$1:$N$17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M8" i="1" s="1"/>
  <c r="N8" i="1" s="1"/>
  <c r="N9" i="1" s="1"/>
  <c r="K8" i="1"/>
  <c r="L8" i="1" l="1"/>
</calcChain>
</file>

<file path=xl/sharedStrings.xml><?xml version="1.0" encoding="utf-8"?>
<sst xmlns="http://schemas.openxmlformats.org/spreadsheetml/2006/main" count="28" uniqueCount="26">
  <si>
    <t>№</t>
  </si>
  <si>
    <t>Наименование товара, услуги (работы)</t>
  </si>
  <si>
    <t>Единица измерения</t>
  </si>
  <si>
    <t>Кол-во</t>
  </si>
  <si>
    <t>Цена за единицу (руб.)</t>
  </si>
  <si>
    <t>ОКПД2</t>
  </si>
  <si>
    <t>Источник № 1</t>
  </si>
  <si>
    <t>Источник № 2</t>
  </si>
  <si>
    <t>РАСЧЕТ НАЧАЛЬНОЙ (МАКСИМАЛЬНОЙ) ЦЕНЫ ДОГОВОРА</t>
  </si>
  <si>
    <t>Предмет договора</t>
  </si>
  <si>
    <t>ИТОГО НМЦ составила*:</t>
  </si>
  <si>
    <t>Расчет НМЦД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</si>
  <si>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усл.ед.</t>
  </si>
  <si>
    <t>Оценка однородности совокупности значений выявленных цен, используемых в расчете НМЦД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</si>
  <si>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</si>
  <si>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</si>
  <si>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</si>
  <si>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Источник № 3</t>
  </si>
  <si>
    <t>НМЦД (руб.)</t>
  </si>
  <si>
    <t>Средняя цена за единицус учетом округления  (руб.)</t>
  </si>
  <si>
    <t>Используемый метод определения НМЦД 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</si>
  <si>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договора.
</t>
  </si>
  <si>
    <t>77.31.10.000</t>
  </si>
  <si>
    <t xml:space="preserve">* Под общей суммой обязательств Лизингополучателя по Договору понимается сумма:
- предусмотренных Графиком лизинговых платежей значений Лизинговых платежей к уплате с НДС;
- Выкупной цены Имущества с НДС.
</t>
  </si>
  <si>
    <t xml:space="preserve">Оказание услуг финансовой аренды (лизинга) на приобретение зерноуборочного комбайна КЗС-1218-29 (ДЕЛЮКС) или эквивалент </t>
  </si>
  <si>
    <t>Оказание услуг финансовой аренды (лизинга) на приобретение зерноуборочного комбайна КЗС-1218-29 (ДЕЛЮКС) или эквивалент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</si>
</sst>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Alignment="0"/>
    <xf numFmtId="0" fontId="1" fillId="0" borderId="0" applyAlignment="0"/>
    <xf numFmtId="0" fontId="7" fillId="0" borderId="0" applyNumberFormat="0" applyFill="0" applyBorder="0" applyAlignment="0" applyProtection="0"/>
  </cellStyleXfs>
  <cellXfs count="70">
    <xf numFmtId="0" fontId="0" fillId="0" borderId="3" xfId="0" applyBorder="1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2" fillId="0" borderId="3" xfId="0" applyFont="1" applyBorder="1"/>
    <xf numFmtId="2" fontId="3" fillId="0" borderId="2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/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" fontId="2" fillId="0" borderId="3" xfId="0" applyNumberFormat="1" applyFont="1" applyBorder="1"/>
    <xf numFmtId="2" fontId="2" fillId="0" borderId="3" xfId="0" applyNumberFormat="1" applyFont="1" applyBorder="1"/>
    <xf numFmtId="2" fontId="2" fillId="0" borderId="3" xfId="0" applyNumberFormat="1" applyFont="1" applyBorder="1" applyAlignment="1">
      <alignment horizontal="center" vertical="center"/>
    </xf>
    <xf numFmtId="0" fontId="7" fillId="0" borderId="3" xfId="2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3" fillId="0" borderId="9" xfId="1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3" xfId="0" applyFont="1" applyFill="1" applyBorder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3</xdr:row>
      <xdr:rowOff>274320</xdr:rowOff>
    </xdr:from>
    <xdr:to>
      <xdr:col>1</xdr:col>
      <xdr:colOff>708660</xdr:colOff>
      <xdr:row>3</xdr:row>
      <xdr:rowOff>762000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167640</xdr:colOff>
      <xdr:row>6</xdr:row>
      <xdr:rowOff>270510</xdr:rowOff>
    </xdr:from>
    <xdr:to>
      <xdr:col>13</xdr:col>
      <xdr:colOff>1424940</xdr:colOff>
      <xdr:row>6</xdr:row>
      <xdr:rowOff>714375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8715" y="4032885"/>
          <a:ext cx="1257300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6</xdr:row>
      <xdr:rowOff>552450</xdr:rowOff>
    </xdr:from>
    <xdr:to>
      <xdr:col>11</xdr:col>
      <xdr:colOff>952501</xdr:colOff>
      <xdr:row>6</xdr:row>
      <xdr:rowOff>895351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AEE3B46C-8193-416F-92DB-8BAAB5E56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4314825"/>
          <a:ext cx="866776" cy="34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6</xdr:row>
      <xdr:rowOff>485775</xdr:rowOff>
    </xdr:from>
    <xdr:to>
      <xdr:col>10</xdr:col>
      <xdr:colOff>933450</xdr:colOff>
      <xdr:row>6</xdr:row>
      <xdr:rowOff>885825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6C51A347-3895-4058-8CFB-5E843C0DF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4248150"/>
          <a:ext cx="914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35"/>
  <sheetViews>
    <sheetView tabSelected="1" view="pageBreakPreview" topLeftCell="A7" zoomScaleSheetLayoutView="100" workbookViewId="0">
      <selection activeCell="A10" sqref="A10:XFD10"/>
    </sheetView>
  </sheetViews>
  <sheetFormatPr defaultColWidth="9.109375" defaultRowHeight="13.8" x14ac:dyDescent="0.25"/>
  <cols>
    <col min="1" max="1" width="7.88671875" style="1" customWidth="1"/>
    <col min="2" max="2" width="20.88671875" style="1" customWidth="1"/>
    <col min="3" max="3" width="19.109375" style="1" customWidth="1"/>
    <col min="4" max="4" width="13.109375" style="1" customWidth="1"/>
    <col min="5" max="5" width="11.6640625" style="1" customWidth="1"/>
    <col min="6" max="6" width="9.33203125" style="1" customWidth="1"/>
    <col min="7" max="7" width="16" style="1" customWidth="1"/>
    <col min="8" max="9" width="15.6640625" style="2" customWidth="1"/>
    <col min="10" max="12" width="15.33203125" style="2" customWidth="1"/>
    <col min="13" max="13" width="14.6640625" style="2" customWidth="1"/>
    <col min="14" max="14" width="26.44140625" style="2" customWidth="1"/>
    <col min="15" max="254" width="9.109375" style="1"/>
    <col min="255" max="16384" width="9.109375" style="4"/>
  </cols>
  <sheetData>
    <row r="1" spans="1:254" ht="25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</row>
    <row r="2" spans="1:254" ht="30" customHeight="1" x14ac:dyDescent="0.25">
      <c r="A2" s="37" t="s">
        <v>9</v>
      </c>
      <c r="B2" s="37"/>
      <c r="C2" s="40" t="s">
        <v>24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</row>
    <row r="3" spans="1:254" ht="51.75" customHeight="1" x14ac:dyDescent="0.25">
      <c r="A3" s="37" t="s">
        <v>20</v>
      </c>
      <c r="B3" s="37"/>
      <c r="C3" s="41" t="s">
        <v>21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 ht="124.5" customHeight="1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</row>
    <row r="5" spans="1:254" ht="39.75" customHeight="1" x14ac:dyDescent="0.25">
      <c r="A5" s="54" t="s">
        <v>0</v>
      </c>
      <c r="B5" s="57" t="s">
        <v>1</v>
      </c>
      <c r="C5" s="58"/>
      <c r="D5" s="54" t="s">
        <v>5</v>
      </c>
      <c r="E5" s="54" t="s">
        <v>2</v>
      </c>
      <c r="F5" s="64" t="s">
        <v>3</v>
      </c>
      <c r="G5" s="64" t="s">
        <v>6</v>
      </c>
      <c r="H5" s="64" t="s">
        <v>7</v>
      </c>
      <c r="I5" s="64" t="s">
        <v>17</v>
      </c>
      <c r="J5" s="43" t="s">
        <v>13</v>
      </c>
      <c r="K5" s="44"/>
      <c r="L5" s="45"/>
      <c r="M5" s="48" t="s">
        <v>19</v>
      </c>
      <c r="N5" s="51" t="s">
        <v>18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</row>
    <row r="6" spans="1:254" ht="24.75" customHeight="1" x14ac:dyDescent="0.25">
      <c r="A6" s="55"/>
      <c r="B6" s="59"/>
      <c r="C6" s="60"/>
      <c r="D6" s="55"/>
      <c r="E6" s="55"/>
      <c r="F6" s="66"/>
      <c r="G6" s="65"/>
      <c r="H6" s="65"/>
      <c r="I6" s="65"/>
      <c r="J6" s="46" t="s">
        <v>14</v>
      </c>
      <c r="K6" s="46" t="s">
        <v>15</v>
      </c>
      <c r="L6" s="46" t="s">
        <v>16</v>
      </c>
      <c r="M6" s="49"/>
      <c r="N6" s="5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</row>
    <row r="7" spans="1:254" ht="74.25" customHeight="1" x14ac:dyDescent="0.25">
      <c r="A7" s="56"/>
      <c r="B7" s="61"/>
      <c r="C7" s="62"/>
      <c r="D7" s="56"/>
      <c r="E7" s="56"/>
      <c r="F7" s="65"/>
      <c r="G7" s="27" t="s">
        <v>4</v>
      </c>
      <c r="H7" s="5" t="s">
        <v>4</v>
      </c>
      <c r="I7" s="5" t="s">
        <v>4</v>
      </c>
      <c r="J7" s="47"/>
      <c r="K7" s="47"/>
      <c r="L7" s="47"/>
      <c r="M7" s="50"/>
      <c r="N7" s="53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</row>
    <row r="8" spans="1:254" ht="74.25" customHeight="1" x14ac:dyDescent="0.25">
      <c r="A8" s="17">
        <v>1</v>
      </c>
      <c r="B8" s="38" t="s">
        <v>25</v>
      </c>
      <c r="C8" s="39"/>
      <c r="D8" s="19" t="s">
        <v>22</v>
      </c>
      <c r="E8" s="19" t="s">
        <v>12</v>
      </c>
      <c r="F8" s="20">
        <v>1</v>
      </c>
      <c r="G8" s="25">
        <v>21660216.510000002</v>
      </c>
      <c r="H8" s="26">
        <v>22648233.940000001</v>
      </c>
      <c r="I8" s="26">
        <v>22612781.760000002</v>
      </c>
      <c r="J8" s="26">
        <f>AVERAGE(G8:I8)</f>
        <v>22307077.403333336</v>
      </c>
      <c r="K8" s="26">
        <f>STDEV(G8:I8)</f>
        <v>560478.34548685863</v>
      </c>
      <c r="L8" s="26">
        <f>K8/J8*100</f>
        <v>2.5125583928045483</v>
      </c>
      <c r="M8" s="18">
        <f>J8</f>
        <v>22307077.403333336</v>
      </c>
      <c r="N8" s="18">
        <f>M8*F8</f>
        <v>22307077.403333336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</row>
    <row r="9" spans="1:254" s="14" customFormat="1" ht="15.6" customHeight="1" x14ac:dyDescent="0.25">
      <c r="A9" s="63" t="s">
        <v>10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28">
        <f>SUM(N8:N8)</f>
        <v>22307077.403333336</v>
      </c>
      <c r="O9" s="13"/>
    </row>
    <row r="10" spans="1:254" s="69" customFormat="1" ht="82.5" customHeight="1" x14ac:dyDescent="0.25">
      <c r="A10" s="67" t="s">
        <v>23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8"/>
    </row>
    <row r="11" spans="1:254" ht="15" customHeight="1" x14ac:dyDescent="0.25">
      <c r="A11" s="30"/>
      <c r="B11" s="30"/>
      <c r="C11" s="30"/>
      <c r="D11" s="31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" customHeight="1" x14ac:dyDescent="0.25">
      <c r="A12" s="15"/>
      <c r="B12" s="15"/>
      <c r="C12" s="15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" customHeight="1" x14ac:dyDescent="0.25">
      <c r="A13" s="15"/>
      <c r="B13" s="15"/>
      <c r="C13" s="15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" customHeight="1" x14ac:dyDescent="0.25">
      <c r="A15" s="16"/>
      <c r="B15" s="16"/>
      <c r="C15" s="16"/>
      <c r="D15" s="16"/>
      <c r="E15" s="16"/>
      <c r="F15" s="16"/>
      <c r="G15" s="16"/>
      <c r="H15" s="24"/>
      <c r="I15" s="24"/>
      <c r="J15" s="16"/>
      <c r="K15" s="16"/>
      <c r="L15" s="16"/>
      <c r="M15" s="16"/>
      <c r="N15" s="1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21" customHeight="1" x14ac:dyDescent="0.25">
      <c r="A17" s="4"/>
      <c r="B17" s="4"/>
      <c r="C17" s="12"/>
      <c r="D17" s="12"/>
      <c r="E17" s="4"/>
      <c r="F17" s="34"/>
      <c r="G17" s="34"/>
      <c r="H17" s="22"/>
      <c r="I17" s="22"/>
      <c r="J17" s="23"/>
      <c r="K17" s="23"/>
      <c r="L17" s="23"/>
      <c r="M17" s="23"/>
      <c r="N17" s="23"/>
      <c r="O17" s="2"/>
      <c r="P17" s="3"/>
      <c r="Q17" s="3"/>
      <c r="R17" s="3"/>
      <c r="S17" s="2"/>
      <c r="T17" s="2"/>
      <c r="U17" s="3"/>
      <c r="V17" s="3"/>
      <c r="W17" s="3"/>
      <c r="X17" s="3"/>
      <c r="Y17" s="2"/>
      <c r="Z17" s="2"/>
      <c r="AA17" s="2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7.25" customHeight="1" x14ac:dyDescent="0.25">
      <c r="A18" s="6"/>
      <c r="B18" s="6"/>
      <c r="C18" s="11"/>
      <c r="D18" s="11"/>
      <c r="E18" s="4"/>
      <c r="F18" s="35"/>
      <c r="G18" s="35"/>
      <c r="H18" s="4"/>
      <c r="I18" s="4"/>
      <c r="J18" s="21"/>
      <c r="K18" s="21"/>
      <c r="L18" s="21"/>
      <c r="M18" s="4"/>
      <c r="N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31.5" customHeight="1" x14ac:dyDescent="0.25">
      <c r="A19" s="32"/>
      <c r="B19" s="32"/>
      <c r="C19" s="32"/>
      <c r="D19" s="32"/>
      <c r="E19" s="32"/>
      <c r="H19" s="1"/>
      <c r="I19" s="1"/>
      <c r="J19" s="1"/>
      <c r="K19" s="1"/>
      <c r="L19" s="1"/>
      <c r="M19" s="1"/>
      <c r="N19" s="1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24" customHeight="1" x14ac:dyDescent="0.25">
      <c r="A20" s="33"/>
      <c r="B20" s="33"/>
      <c r="C20" s="33"/>
      <c r="D20" s="33"/>
      <c r="E20" s="33"/>
      <c r="H20" s="1"/>
      <c r="I20" s="1"/>
      <c r="J20" s="1"/>
      <c r="K20" s="1"/>
      <c r="L20" s="1"/>
      <c r="M20" s="1"/>
      <c r="N20" s="1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30.75" customHeight="1" x14ac:dyDescent="0.25">
      <c r="A21" s="29"/>
      <c r="B21" s="29"/>
      <c r="C21" s="29"/>
      <c r="D21" s="29"/>
      <c r="E21" s="29"/>
      <c r="H21" s="1"/>
      <c r="I21" s="1"/>
      <c r="J21" s="1"/>
      <c r="K21" s="1"/>
      <c r="L21" s="1"/>
      <c r="M21" s="1"/>
      <c r="N21" s="1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21" customHeight="1" x14ac:dyDescent="0.25">
      <c r="A22" s="29"/>
      <c r="B22" s="29"/>
      <c r="C22" s="29"/>
      <c r="D22" s="29"/>
      <c r="E22" s="29"/>
      <c r="F22" s="8"/>
      <c r="G22" s="7"/>
      <c r="H22" s="1"/>
      <c r="I22" s="1"/>
      <c r="J22" s="1"/>
      <c r="K22" s="1"/>
      <c r="L22" s="1"/>
      <c r="M22" s="1"/>
      <c r="N22" s="1"/>
      <c r="S22" s="7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" customHeight="1" x14ac:dyDescent="0.25">
      <c r="A23" s="9"/>
      <c r="B23" s="9"/>
      <c r="C23" s="9"/>
      <c r="D23" s="9"/>
      <c r="E23" s="9"/>
      <c r="F23" s="7"/>
      <c r="G23" s="7"/>
      <c r="H23" s="7"/>
      <c r="I23" s="7"/>
      <c r="J23" s="7"/>
      <c r="K23" s="7"/>
      <c r="L23" s="7"/>
      <c r="M23" s="7"/>
      <c r="N23" s="7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" customHeight="1" x14ac:dyDescent="0.25">
      <c r="A24" s="10"/>
      <c r="B24" s="10"/>
      <c r="G24" s="2"/>
      <c r="J24" s="3"/>
      <c r="K24" s="3"/>
      <c r="L24" s="3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" customHeight="1" x14ac:dyDescent="0.25">
      <c r="A25" s="10"/>
      <c r="B25" s="10"/>
      <c r="G25" s="2"/>
      <c r="J25" s="3"/>
      <c r="K25" s="3"/>
      <c r="L25" s="3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4.4" customHeight="1" x14ac:dyDescent="0.25">
      <c r="A26" s="10"/>
      <c r="B26" s="10"/>
      <c r="G26" s="2"/>
      <c r="J26" s="3"/>
      <c r="K26" s="3"/>
      <c r="L26" s="3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4.4" customHeight="1" x14ac:dyDescent="0.25">
      <c r="A27" s="10"/>
      <c r="B27" s="10"/>
      <c r="G27" s="2"/>
      <c r="J27" s="3"/>
      <c r="K27" s="3"/>
      <c r="L27" s="3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4.4" customHeight="1" x14ac:dyDescent="0.25">
      <c r="A28" s="10"/>
      <c r="B28" s="10"/>
      <c r="G28" s="2"/>
      <c r="J28" s="3"/>
      <c r="K28" s="3"/>
      <c r="L28" s="3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4.4" customHeight="1" x14ac:dyDescent="0.25">
      <c r="A29" s="10"/>
      <c r="B29" s="10"/>
      <c r="G29" s="2"/>
      <c r="J29" s="3"/>
      <c r="K29" s="3"/>
      <c r="L29" s="3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4.4" customHeight="1" x14ac:dyDescent="0.25">
      <c r="A30" s="10"/>
      <c r="B30" s="10"/>
      <c r="G30" s="2"/>
      <c r="J30" s="3"/>
      <c r="K30" s="3"/>
      <c r="L30" s="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4.4" customHeight="1" x14ac:dyDescent="0.25">
      <c r="A31" s="10"/>
      <c r="B31" s="10"/>
      <c r="G31" s="2"/>
      <c r="J31" s="3"/>
      <c r="K31" s="3"/>
      <c r="L31" s="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4.4" customHeight="1" x14ac:dyDescent="0.25">
      <c r="A32" s="10"/>
      <c r="B32" s="10"/>
      <c r="G32" s="2"/>
      <c r="J32" s="3"/>
      <c r="K32" s="3"/>
      <c r="L32" s="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4.4" customHeight="1" x14ac:dyDescent="0.25">
      <c r="A33" s="10"/>
      <c r="B33" s="10"/>
      <c r="G33" s="2"/>
      <c r="J33" s="3"/>
      <c r="K33" s="3"/>
      <c r="L33" s="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4.4" customHeight="1" x14ac:dyDescent="0.25">
      <c r="A34" s="4"/>
      <c r="B34" s="10"/>
      <c r="C34" s="10"/>
      <c r="D34" s="1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4.4" customHeight="1" x14ac:dyDescent="0.25">
      <c r="A35" s="4"/>
      <c r="B35" s="10"/>
      <c r="C35" s="10"/>
      <c r="D35" s="1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</sheetData>
  <mergeCells count="30">
    <mergeCell ref="A5:A7"/>
    <mergeCell ref="A9:M9"/>
    <mergeCell ref="H5:H6"/>
    <mergeCell ref="G5:G6"/>
    <mergeCell ref="F5:F7"/>
    <mergeCell ref="E5:E7"/>
    <mergeCell ref="I5:I6"/>
    <mergeCell ref="A10:N10"/>
    <mergeCell ref="A1:N1"/>
    <mergeCell ref="A2:B2"/>
    <mergeCell ref="A3:B3"/>
    <mergeCell ref="B8:C8"/>
    <mergeCell ref="C2:N2"/>
    <mergeCell ref="C3:N3"/>
    <mergeCell ref="A4:N4"/>
    <mergeCell ref="J5:L5"/>
    <mergeCell ref="J6:J7"/>
    <mergeCell ref="K6:K7"/>
    <mergeCell ref="L6:L7"/>
    <mergeCell ref="M5:M7"/>
    <mergeCell ref="N5:N7"/>
    <mergeCell ref="D5:D7"/>
    <mergeCell ref="B5:C7"/>
    <mergeCell ref="A22:E22"/>
    <mergeCell ref="A11:N11"/>
    <mergeCell ref="A19:E19"/>
    <mergeCell ref="A20:E20"/>
    <mergeCell ref="F17:G17"/>
    <mergeCell ref="F18:G18"/>
    <mergeCell ref="A21:E21"/>
  </mergeCells>
  <pageMargins left="0.7" right="0.7" top="0.75" bottom="0.75" header="0.3" footer="0.3"/>
  <pageSetup paperSize="9" scale="60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user</cp:lastModifiedBy>
  <cp:lastPrinted>2025-06-05T07:45:46Z</cp:lastPrinted>
  <dcterms:created xsi:type="dcterms:W3CDTF">2020-11-24T08:13:39Z</dcterms:created>
  <dcterms:modified xsi:type="dcterms:W3CDTF">2026-03-06T07:51:58Z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