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техникум УБРАТЬ МОЛОДЕЖНОЙ ПОЛИТИКИ\торги\2026\оборудование\7 сварка\изм 1\"/>
    </mc:Choice>
  </mc:AlternateContent>
  <xr:revisionPtr revIDLastSave="0" documentId="8_{9C56CFA2-CC8F-43C1-BA61-3912ACB119C9}" xr6:coauthVersionLast="46" xr6:coauthVersionMax="46" xr10:uidLastSave="{00000000-0000-0000-0000-000000000000}"/>
  <bookViews>
    <workbookView xWindow="2250" yWindow="570" windowWidth="25005" windowHeight="14670" xr2:uid="{00000000-000D-0000-FFFF-FFFF00000000}"/>
  </bookViews>
  <sheets>
    <sheet name="ОБОСНОВАНИЕ" sheetId="3" r:id="rId1"/>
    <sheet name="Лист1" sheetId="9" r:id="rId2"/>
  </sheets>
  <definedNames>
    <definedName name="_xlnm._FilterDatabase" localSheetId="0" hidden="1">ОБОСНОВАНИЕ!$B$6:$L$6</definedName>
  </definedNames>
  <calcPr calcId="191029"/>
</workbook>
</file>

<file path=xl/calcChain.xml><?xml version="1.0" encoding="utf-8"?>
<calcChain xmlns="http://schemas.openxmlformats.org/spreadsheetml/2006/main">
  <c r="K41" i="3" l="1"/>
  <c r="L41" i="3" s="1"/>
  <c r="J41" i="3"/>
  <c r="I41" i="3"/>
  <c r="H41" i="3"/>
  <c r="L40" i="3"/>
  <c r="K40" i="3"/>
  <c r="I40" i="3"/>
  <c r="J40" i="3" s="1"/>
  <c r="H40" i="3"/>
  <c r="K39" i="3"/>
  <c r="L39" i="3" s="1"/>
  <c r="J39" i="3"/>
  <c r="I39" i="3"/>
  <c r="H39" i="3"/>
  <c r="K38" i="3"/>
  <c r="L38" i="3" s="1"/>
  <c r="J38" i="3"/>
  <c r="I38" i="3"/>
  <c r="H38" i="3"/>
  <c r="L37" i="3"/>
  <c r="K37" i="3"/>
  <c r="J37" i="3"/>
  <c r="I37" i="3"/>
  <c r="H37" i="3"/>
  <c r="L36" i="3"/>
  <c r="K36" i="3"/>
  <c r="I36" i="3"/>
  <c r="J36" i="3" s="1"/>
  <c r="H36" i="3"/>
  <c r="K35" i="3"/>
  <c r="L35" i="3" s="1"/>
  <c r="J35" i="3"/>
  <c r="I35" i="3"/>
  <c r="L34" i="3"/>
  <c r="K34" i="3"/>
  <c r="J34" i="3"/>
  <c r="I34" i="3"/>
  <c r="H34" i="3"/>
  <c r="K33" i="3"/>
  <c r="L33" i="3" s="1"/>
  <c r="J33" i="3"/>
  <c r="I33" i="3"/>
  <c r="H33" i="3"/>
  <c r="L32" i="3"/>
  <c r="K32" i="3"/>
  <c r="J32" i="3"/>
  <c r="I32" i="3"/>
  <c r="H32" i="3"/>
  <c r="L31" i="3"/>
  <c r="K31" i="3"/>
  <c r="I31" i="3"/>
  <c r="J31" i="3" s="1"/>
  <c r="H31" i="3"/>
  <c r="K30" i="3"/>
  <c r="L30" i="3" s="1"/>
  <c r="J30" i="3"/>
  <c r="I30" i="3"/>
  <c r="H30" i="3"/>
  <c r="K29" i="3"/>
  <c r="L29" i="3" s="1"/>
  <c r="J29" i="3"/>
  <c r="I29" i="3"/>
  <c r="H29" i="3"/>
  <c r="L28" i="3"/>
  <c r="K28" i="3"/>
  <c r="I28" i="3"/>
  <c r="J28" i="3" s="1"/>
  <c r="H28" i="3"/>
  <c r="K27" i="3"/>
  <c r="L27" i="3" s="1"/>
  <c r="I27" i="3"/>
  <c r="J27" i="3" s="1"/>
  <c r="H27" i="3"/>
  <c r="K26" i="3"/>
  <c r="L26" i="3" s="1"/>
  <c r="I26" i="3"/>
  <c r="J26" i="3" s="1"/>
  <c r="H26" i="3"/>
  <c r="K25" i="3"/>
  <c r="L25" i="3" s="1"/>
  <c r="J25" i="3"/>
  <c r="I25" i="3"/>
  <c r="H25" i="3"/>
  <c r="L24" i="3"/>
  <c r="K24" i="3"/>
  <c r="I24" i="3"/>
  <c r="J24" i="3" s="1"/>
  <c r="H24" i="3"/>
  <c r="K23" i="3"/>
  <c r="L23" i="3" s="1"/>
  <c r="I23" i="3"/>
  <c r="J23" i="3" s="1"/>
  <c r="H23" i="3"/>
  <c r="K22" i="3"/>
  <c r="L22" i="3" s="1"/>
  <c r="I22" i="3"/>
  <c r="J22" i="3" s="1"/>
  <c r="H22" i="3"/>
  <c r="K21" i="3"/>
  <c r="L21" i="3" s="1"/>
  <c r="I21" i="3"/>
  <c r="J21" i="3" s="1"/>
  <c r="H21" i="3"/>
  <c r="K20" i="3"/>
  <c r="L20" i="3" s="1"/>
  <c r="I20" i="3"/>
  <c r="J20" i="3" s="1"/>
  <c r="H20" i="3"/>
  <c r="L19" i="3"/>
  <c r="K19" i="3"/>
  <c r="I19" i="3"/>
  <c r="J19" i="3" s="1"/>
  <c r="H19" i="3"/>
  <c r="K18" i="3"/>
  <c r="L18" i="3" s="1"/>
  <c r="I18" i="3"/>
  <c r="J18" i="3" s="1"/>
  <c r="H18" i="3"/>
  <c r="K17" i="3"/>
  <c r="L17" i="3" s="1"/>
  <c r="J17" i="3"/>
  <c r="I17" i="3"/>
  <c r="H17" i="3"/>
  <c r="K16" i="3"/>
  <c r="L16" i="3" s="1"/>
  <c r="I16" i="3"/>
  <c r="J16" i="3" s="1"/>
  <c r="H16" i="3"/>
  <c r="K15" i="3"/>
  <c r="L15" i="3" s="1"/>
  <c r="I15" i="3"/>
  <c r="J15" i="3" s="1"/>
  <c r="H15" i="3"/>
  <c r="K14" i="3"/>
  <c r="L14" i="3" s="1"/>
  <c r="I14" i="3"/>
  <c r="J14" i="3" s="1"/>
  <c r="H14" i="3"/>
  <c r="K13" i="3"/>
  <c r="L13" i="3" s="1"/>
  <c r="I13" i="3"/>
  <c r="J13" i="3" s="1"/>
  <c r="H13" i="3"/>
  <c r="K12" i="3"/>
  <c r="L12" i="3" s="1"/>
  <c r="I12" i="3"/>
  <c r="J12" i="3" s="1"/>
  <c r="H12" i="3"/>
  <c r="K11" i="3"/>
  <c r="L11" i="3" s="1"/>
  <c r="I11" i="3"/>
  <c r="J11" i="3" s="1"/>
  <c r="H11" i="3"/>
  <c r="K10" i="3"/>
  <c r="L10" i="3" s="1"/>
  <c r="I10" i="3"/>
  <c r="J10" i="3" s="1"/>
  <c r="H10" i="3"/>
  <c r="K9" i="3"/>
  <c r="L9" i="3" s="1"/>
  <c r="I9" i="3"/>
  <c r="J9" i="3" s="1"/>
  <c r="H9" i="3"/>
  <c r="K8" i="3"/>
  <c r="L8" i="3" s="1"/>
  <c r="I8" i="3"/>
  <c r="J8" i="3" s="1"/>
  <c r="H8" i="3"/>
  <c r="K7" i="3"/>
  <c r="L7" i="3" s="1"/>
  <c r="I7" i="3"/>
  <c r="J7" i="3" s="1"/>
  <c r="H7" i="3"/>
  <c r="L42" i="3" l="1"/>
</calcChain>
</file>

<file path=xl/sharedStrings.xml><?xml version="1.0" encoding="utf-8"?>
<sst xmlns="http://schemas.openxmlformats.org/spreadsheetml/2006/main" count="95" uniqueCount="62">
  <si>
    <t xml:space="preserve">Часть IV  «Обоснование начальной (максимальной) цены договора , начальных цен единиц товара, работы, услуги» </t>
  </si>
  <si>
    <t xml:space="preserve">Предмет закупки: Поставка оборудования в рамках реализации Федерального проекта «Профессионалитет» </t>
  </si>
  <si>
    <t>№ п/п</t>
  </si>
  <si>
    <t>Наименование товара</t>
  </si>
  <si>
    <t>Ед. изм.</t>
  </si>
  <si>
    <t>Кол-во</t>
  </si>
  <si>
    <r>
      <rPr>
        <sz val="10"/>
        <rFont val="Liberation Serif"/>
        <charset val="204"/>
      </rPr>
      <t xml:space="preserve">Цены поставщиков (исполнителей, подрядчиков) </t>
    </r>
    <r>
      <rPr>
        <b/>
        <sz val="10"/>
        <rFont val="Liberation Serif"/>
        <charset val="204"/>
      </rPr>
      <t>за единицу товара (работы, услуги)</t>
    </r>
    <r>
      <rPr>
        <sz val="10"/>
        <rFont val="Liberation Serif"/>
        <charset val="204"/>
      </rPr>
      <t>, рублей</t>
    </r>
  </si>
  <si>
    <t>Однородность совокупности значений цен, используемых в расчете НМЦД</t>
  </si>
  <si>
    <t>НМЦД, определяемая  методом сопоставимых рыночных цен (анализ рынка)</t>
  </si>
  <si>
    <t>Источник информации 1  - кп исх от 20.02.2026</t>
  </si>
  <si>
    <t>Источник информации 2 - кп исх от 19.02.2026</t>
  </si>
  <si>
    <t>Источник информации 3 - кп исх 44 от 17.02.2026</t>
  </si>
  <si>
    <t xml:space="preserve">Коэффициент вариации цен V (%) 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</si>
  <si>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</si>
  <si>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</si>
  <si>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ед.изм.  (руб.)*  </t>
  </si>
  <si>
    <t>Итого (руб.)</t>
  </si>
  <si>
    <t>Печь для прокалки электродов</t>
  </si>
  <si>
    <t>шт</t>
  </si>
  <si>
    <t>Комплект визуально-измерительного контроля</t>
  </si>
  <si>
    <t>Тележка для перевозки баллонов</t>
  </si>
  <si>
    <t>Машинка для заточки</t>
  </si>
  <si>
    <t>Стеллаж</t>
  </si>
  <si>
    <t>Стеллаж для хранения листов металла различных размеров.</t>
  </si>
  <si>
    <t>Кромкорез (фаскосниматель)</t>
  </si>
  <si>
    <t>Фаскосниматель для труб</t>
  </si>
  <si>
    <t>Интерактивная панель</t>
  </si>
  <si>
    <t>Отрезной станок (разрезной станок</t>
  </si>
  <si>
    <t>Пресс гидровлический</t>
  </si>
  <si>
    <t>Стол демонстрационный</t>
  </si>
  <si>
    <t>Стол учебный для тренажера</t>
  </si>
  <si>
    <t>Малоамперный дуговой тренажер сварщика</t>
  </si>
  <si>
    <t>Компрессор воздушный</t>
  </si>
  <si>
    <t>Сварочное оборудование</t>
  </si>
  <si>
    <t>Стол сварщика</t>
  </si>
  <si>
    <t>Верстак</t>
  </si>
  <si>
    <t>Стул слесарный винтовой</t>
  </si>
  <si>
    <t>Рабочая кабинка с номером</t>
  </si>
  <si>
    <t>Тиски</t>
  </si>
  <si>
    <t>Ведро</t>
  </si>
  <si>
    <t>Позиционер</t>
  </si>
  <si>
    <t>Специальные  инструменты</t>
  </si>
  <si>
    <t>Углошлифовальная машина</t>
  </si>
  <si>
    <t>Баллон тип 2</t>
  </si>
  <si>
    <t>Костюм сварщика</t>
  </si>
  <si>
    <t>Перчатки</t>
  </si>
  <si>
    <t>пара</t>
  </si>
  <si>
    <t>Ботинки сварщика</t>
  </si>
  <si>
    <t>Маска сварщика</t>
  </si>
  <si>
    <t>Очки</t>
  </si>
  <si>
    <t>Тележка для сварочного аппарата</t>
  </si>
  <si>
    <t>Баллон тип 1</t>
  </si>
  <si>
    <t>шт.</t>
  </si>
  <si>
    <t>ИТОГО</t>
  </si>
  <si>
    <t xml:space="preserve"> Начальная (максимальная) цена договора определяется по трем коммерческим предложениям, т.к. поиск ценовых источников на официальном сайте закупок https://zakupki.gov.ru результатов не дал. В ЕИС отсутствуют аналогичные товары,  соответствующие техническому заданию Заказчика. 
   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</si>
  <si>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t>1. При обосновании начальной (максимальной) цены договора, цены договора, заключаемого с единственным поставщиком (подрядчиком, исполнителем), цены единицы товара, работы, услуги  (далее – начальная (максимальная) цена договора) заказчиком использовалась информация о рыночных ценах: идентичного товара, работы, услуги, планируемого к закупке / однородного товара, работы, услуги, планируемого к закупке.  
2.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 1) Направлены запросы коммерческих предложений.2) размещен запрос о предоставлении ценовой информации в Региональной информационной системе.3) осуществлен поиск ценовой информации в ЕИС в реестре договоров и реестре контрактов.</t>
  </si>
  <si>
    <t>Коэффициент вариации не превышает 33%, что свидетельствует об однородности совокупности значений</t>
  </si>
  <si>
    <t>Расчет начальной (максимальной) цены договора произведен  методом сопоставимых рыночных цен в соответствии с  п. 1 Приложения № 2 к Положению о закупках товаров, работ, услуг, по минимальному ценовому предложению</t>
  </si>
  <si>
    <t>Решение Заказчика о начальной (максимальной) цене договора -            21 077 650,00 рублей</t>
  </si>
  <si>
    <t>Дата подготовки обоснования НМЦД - 20.02.2026</t>
  </si>
  <si>
    <t>Гильотина</t>
  </si>
  <si>
    <t>С ИЗМЕНЕНИЯМИ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</si>
</sst>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8" formatCode="_-* #\ ##0.00\ _₽_-;\-* #\ ##0.00\ _₽_-;_-* &quot;-&quot;??\ _₽_-;_-@_-"/>
    <numFmt numFmtId="169" formatCode="_-* #\ ##0.00_-;\-* #\ ##0.00_-;_-* &quot;-&quot;??_-;_-@_-"/>
    <numFmt numFmtId="170" formatCode="#\ ##0.00"/>
    <numFmt numFmtId="171" formatCode="dd\.mm\.yyyy"/>
  </numFmts>
  <fonts count="30">
    <font>
      <sz val="10"/>
      <name val="Arial"/>
      <charset val="134"/>
    </font>
    <font>
      <sz val="10"/>
      <color theme="1"/>
      <name val="Times New Roman"/>
      <charset val="204"/>
    </font>
    <font>
      <sz val="10"/>
      <color rgb="FF00B050"/>
      <name val="Liberation Serif"/>
      <charset val="204"/>
    </font>
    <font>
      <sz val="10"/>
      <name val="Liberation Serif"/>
      <charset val="204"/>
    </font>
    <font>
      <b/>
      <sz val="12"/>
      <name val="Liberation Serif"/>
      <charset val="204"/>
    </font>
    <font>
      <i/>
      <sz val="10"/>
      <color theme="1"/>
      <name val="Times New Roman"/>
      <charset val="204"/>
    </font>
    <font>
      <sz val="11"/>
      <name val="Liberation Serif"/>
      <charset val="204"/>
    </font>
    <font>
      <sz val="11"/>
      <color indexed="8"/>
      <name val="Liberation Serif"/>
      <charset val="204"/>
    </font>
    <font>
      <sz val="10"/>
      <name val="Times New Roman"/>
      <charset val="204"/>
    </font>
    <font>
      <sz val="10"/>
      <color rgb="FF000000"/>
      <name val="Times New Roman"/>
      <charset val="134"/>
    </font>
    <font>
      <sz val="8"/>
      <color theme="1"/>
      <name val="Calibri"/>
      <charset val="204"/>
      <scheme val="minor"/>
    </font>
    <font>
      <sz val="12"/>
      <color rgb="FF000000"/>
      <name val="Times New Roman"/>
      <charset val="204"/>
    </font>
    <font>
      <sz val="8"/>
      <color theme="1"/>
      <name val="Times New Roman"/>
      <charset val="204"/>
    </font>
    <font>
      <sz val="8"/>
      <color indexed="8"/>
      <name val="Times New Roman"/>
      <charset val="204"/>
    </font>
    <font>
      <b/>
      <sz val="8"/>
      <name val="Liberation Serif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8"/>
      <color indexed="8"/>
      <name val="Liberation Serif"/>
      <charset val="204"/>
    </font>
    <font>
      <sz val="8"/>
      <color theme="1"/>
      <name val="Liberation Serif"/>
      <charset val="204"/>
    </font>
    <font>
      <sz val="8"/>
      <name val="Liberation Serif"/>
      <charset val="204"/>
    </font>
    <font>
      <sz val="10"/>
      <color indexed="8"/>
      <name val="Liberation Serif"/>
      <charset val="204"/>
    </font>
    <font>
      <sz val="10"/>
      <color theme="1"/>
      <name val="Liberation Serif"/>
      <charset val="204"/>
    </font>
    <font>
      <b/>
      <sz val="10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</font>
    <font>
      <b/>
      <sz val="10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164" fontId="2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6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169" fontId="10" fillId="2" borderId="1" xfId="1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22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10" fillId="0" borderId="0" xfId="22" applyFont="1" applyAlignment="1">
      <alignment vertical="center" wrapText="1"/>
    </xf>
    <xf numFmtId="0" fontId="13" fillId="0" borderId="0" xfId="22" applyFont="1"/>
    <xf numFmtId="171" fontId="13" fillId="0" borderId="0" xfId="22" applyNumberFormat="1" applyFont="1"/>
    <xf numFmtId="170" fontId="13" fillId="0" borderId="0" xfId="22" applyNumberFormat="1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0" fontId="2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22" fillId="2" borderId="1" xfId="0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/>
    </xf>
    <xf numFmtId="164" fontId="23" fillId="0" borderId="1" xfId="1" applyFont="1" applyBorder="1"/>
    <xf numFmtId="0" fontId="24" fillId="0" borderId="0" xfId="22"/>
    <xf numFmtId="0" fontId="25" fillId="0" borderId="0" xfId="22" applyFont="1" applyAlignment="1">
      <alignment horizontal="center" vertical="top"/>
    </xf>
    <xf numFmtId="0" fontId="19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70" fontId="20" fillId="0" borderId="1" xfId="0" applyNumberFormat="1" applyFont="1" applyBorder="1" applyAlignment="1">
      <alignment horizontal="center" vertical="center" wrapText="1"/>
    </xf>
    <xf numFmtId="170" fontId="2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1" fillId="0" borderId="0" xfId="22" applyFont="1" applyAlignment="1">
      <alignment horizontal="left" vertical="center" wrapText="1"/>
    </xf>
    <xf numFmtId="0" fontId="13" fillId="0" borderId="0" xfId="22" applyFont="1" applyAlignment="1">
      <alignment horizontal="left" wrapText="1"/>
    </xf>
    <xf numFmtId="0" fontId="15" fillId="0" borderId="0" xfId="10" applyFont="1" applyAlignment="1">
      <alignment horizontal="left" vertical="center" wrapText="1"/>
    </xf>
    <xf numFmtId="0" fontId="14" fillId="0" borderId="0" xfId="10" applyFont="1" applyAlignment="1">
      <alignment horizontal="center" vertical="center" wrapText="1"/>
    </xf>
    <xf numFmtId="0" fontId="13" fillId="0" borderId="0" xfId="22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170" fontId="2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2" fillId="0" borderId="0" xfId="3" applyAlignment="1">
      <alignment horizontal="left" vertical="center" wrapText="1"/>
    </xf>
    <xf numFmtId="0" fontId="16" fillId="3" borderId="0" xfId="10" applyFont="1" applyFill="1" applyAlignment="1">
      <alignment horizontal="center" vertical="center" wrapText="1"/>
    </xf>
  </cellXfs>
  <cellStyles count="25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Обычный 3 2" xfId="7" xr:uid="{00000000-0005-0000-0000-000036000000}"/>
    <cellStyle name="Обычный 3 2 2" xfId="8" xr:uid="{00000000-0005-0000-0000-000037000000}"/>
    <cellStyle name="Обычный 3 3" xfId="9" xr:uid="{00000000-0005-0000-0000-000038000000}"/>
    <cellStyle name="Обычный 4" xfId="10" xr:uid="{00000000-0005-0000-0000-000039000000}"/>
    <cellStyle name="Обычный 5" xfId="11" xr:uid="{00000000-0005-0000-0000-00003A000000}"/>
    <cellStyle name="Обычный 5 2" xfId="12" xr:uid="{00000000-0005-0000-0000-00003B000000}"/>
    <cellStyle name="Обычный 5 2 2" xfId="13" xr:uid="{00000000-0005-0000-0000-00003C000000}"/>
    <cellStyle name="Обычный 5 2 3" xfId="14" xr:uid="{00000000-0005-0000-0000-00003D000000}"/>
    <cellStyle name="Обычный 5 2 3 2" xfId="15" xr:uid="{00000000-0005-0000-0000-00003E000000}"/>
    <cellStyle name="Обычный 5 2 3 2 2 2" xfId="16" xr:uid="{00000000-0005-0000-0000-00003F000000}"/>
    <cellStyle name="Обычный 5 2 4" xfId="17" xr:uid="{00000000-0005-0000-0000-000040000000}"/>
    <cellStyle name="Обычный 5 2 5" xfId="18" xr:uid="{00000000-0005-0000-0000-000041000000}"/>
    <cellStyle name="Обычный 5 3" xfId="19" xr:uid="{00000000-0005-0000-0000-000042000000}"/>
    <cellStyle name="Обычный 6" xfId="20" xr:uid="{00000000-0005-0000-0000-000043000000}"/>
    <cellStyle name="Обычный 6 2" xfId="21" xr:uid="{00000000-0005-0000-0000-000044000000}"/>
    <cellStyle name="Обычный 7" xfId="22" xr:uid="{00000000-0005-0000-0000-000045000000}"/>
    <cellStyle name="Финансовый" xfId="1" builtinId="3"/>
    <cellStyle name="Финансовый 2" xfId="23" xr:uid="{00000000-0005-0000-0000-000046000000}"/>
    <cellStyle name="Финансовый 3" xfId="24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4</xdr:row>
      <xdr:rowOff>771525</xdr:rowOff>
    </xdr:from>
    <xdr:to>
      <xdr:col>8</xdr:col>
      <xdr:colOff>0</xdr:colOff>
      <xdr:row>4</xdr:row>
      <xdr:rowOff>1095375</xdr:rowOff>
    </xdr:to>
    <xdr:pic>
      <xdr:nvPicPr>
        <xdr:cNvPr id="1378" name="Pictur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483860" y="1869440"/>
          <a:ext cx="736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247650</xdr:colOff>
      <xdr:row>3</xdr:row>
      <xdr:rowOff>495300</xdr:rowOff>
    </xdr:from>
    <xdr:to>
      <xdr:col>10</xdr:col>
      <xdr:colOff>0</xdr:colOff>
      <xdr:row>3</xdr:row>
      <xdr:rowOff>495300</xdr:rowOff>
    </xdr:to>
    <xdr:pic>
      <xdr:nvPicPr>
        <xdr:cNvPr id="1380" name="Picture 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73595" y="1097915"/>
          <a:ext cx="11042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438150</xdr:colOff>
      <xdr:row>3</xdr:row>
      <xdr:rowOff>495300</xdr:rowOff>
    </xdr:from>
    <xdr:to>
      <xdr:col>9</xdr:col>
      <xdr:colOff>590550</xdr:colOff>
      <xdr:row>3</xdr:row>
      <xdr:rowOff>495300</xdr:rowOff>
    </xdr:to>
    <xdr:pic>
      <xdr:nvPicPr>
        <xdr:cNvPr id="1381" name="Picture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64095" y="109791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104775</xdr:colOff>
      <xdr:row>4</xdr:row>
      <xdr:rowOff>1828800</xdr:rowOff>
    </xdr:from>
    <xdr:ext cx="1266825" cy="4572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30720" y="2926715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171450</xdr:colOff>
      <xdr:row>4</xdr:row>
      <xdr:rowOff>1901825</xdr:rowOff>
    </xdr:from>
    <xdr:to>
      <xdr:col>9</xdr:col>
      <xdr:colOff>1190625</xdr:colOff>
      <xdr:row>4</xdr:row>
      <xdr:rowOff>2187575</xdr:rowOff>
    </xdr:to>
    <xdr:pic>
      <xdr:nvPicPr>
        <xdr:cNvPr id="1383" name="Picture 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097395" y="299974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247650</xdr:colOff>
      <xdr:row>4</xdr:row>
      <xdr:rowOff>2009775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73595" y="310769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361950</xdr:colOff>
      <xdr:row>4</xdr:row>
      <xdr:rowOff>1276350</xdr:rowOff>
    </xdr:from>
    <xdr:to>
      <xdr:col>9</xdr:col>
      <xdr:colOff>419100</xdr:colOff>
      <xdr:row>4</xdr:row>
      <xdr:rowOff>1365647</xdr:rowOff>
    </xdr:to>
    <xdr:pic>
      <xdr:nvPicPr>
        <xdr:cNvPr id="1385" name="Picture 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287895" y="2374265"/>
          <a:ext cx="57150" cy="8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80" zoomScaleNormal="80" workbookViewId="0">
      <selection activeCell="Q5" sqref="Q5"/>
    </sheetView>
  </sheetViews>
  <sheetFormatPr defaultColWidth="9" defaultRowHeight="12.75"/>
  <cols>
    <col min="1" max="1" width="5.42578125" style="3" customWidth="1"/>
    <col min="2" max="2" width="25.140625" style="3" customWidth="1"/>
    <col min="3" max="3" width="7.42578125" style="3" customWidth="1"/>
    <col min="4" max="4" width="6.42578125" style="3" customWidth="1"/>
    <col min="5" max="5" width="11.28515625" style="3" customWidth="1"/>
    <col min="6" max="7" width="11.7109375" style="3" customWidth="1"/>
    <col min="8" max="8" width="11.5703125" style="3" customWidth="1"/>
    <col min="9" max="9" width="10.28515625" style="3" customWidth="1"/>
    <col min="10" max="10" width="19.7109375" style="3" customWidth="1"/>
    <col min="11" max="11" width="11.42578125" style="3" customWidth="1"/>
    <col min="12" max="12" width="18.7109375" style="3" customWidth="1"/>
    <col min="13" max="16383" width="9.140625" style="3"/>
    <col min="16384" max="16384" width="9" style="3"/>
  </cols>
  <sheetData>
    <row r="1" spans="1:12" ht="25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5.5" customHeight="1">
      <c r="A2" s="4"/>
      <c r="B2" s="4"/>
      <c r="C2" s="4"/>
      <c r="D2" s="4"/>
      <c r="E2" s="4"/>
      <c r="F2" s="37" t="s">
        <v>61</v>
      </c>
      <c r="G2" s="37"/>
      <c r="H2" s="37"/>
      <c r="I2" s="37"/>
      <c r="J2" s="4"/>
      <c r="K2" s="4"/>
      <c r="L2" s="4"/>
    </row>
    <row r="3" spans="1:12" ht="21.9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39" customHeight="1">
      <c r="A4" s="55" t="s">
        <v>2</v>
      </c>
      <c r="B4" s="56" t="s">
        <v>3</v>
      </c>
      <c r="C4" s="41" t="s">
        <v>4</v>
      </c>
      <c r="D4" s="41" t="s">
        <v>5</v>
      </c>
      <c r="E4" s="39" t="s">
        <v>6</v>
      </c>
      <c r="F4" s="40"/>
      <c r="G4" s="40"/>
      <c r="H4" s="41" t="s">
        <v>7</v>
      </c>
      <c r="I4" s="41"/>
      <c r="J4" s="42" t="s">
        <v>8</v>
      </c>
      <c r="K4" s="43"/>
      <c r="L4" s="43"/>
    </row>
    <row r="5" spans="1:12" s="1" customFormat="1" ht="173.25" customHeight="1">
      <c r="A5" s="55"/>
      <c r="B5" s="57"/>
      <c r="C5" s="41"/>
      <c r="D5" s="41"/>
      <c r="E5" s="5" t="s">
        <v>9</v>
      </c>
      <c r="F5" s="5" t="s">
        <v>10</v>
      </c>
      <c r="G5" s="5" t="s">
        <v>11</v>
      </c>
      <c r="H5" s="6" t="s">
        <v>12</v>
      </c>
      <c r="I5" s="6" t="s">
        <v>13</v>
      </c>
      <c r="J5" s="6" t="s">
        <v>14</v>
      </c>
      <c r="K5" s="30" t="s">
        <v>15</v>
      </c>
      <c r="L5" s="30" t="s">
        <v>16</v>
      </c>
    </row>
    <row r="6" spans="1:12" ht="14.25">
      <c r="A6" s="7">
        <v>1</v>
      </c>
      <c r="B6" s="8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</row>
    <row r="7" spans="1:12" s="2" customFormat="1" ht="48.75" customHeight="1">
      <c r="A7" s="10">
        <v>1</v>
      </c>
      <c r="B7" s="11" t="s">
        <v>17</v>
      </c>
      <c r="C7" s="12" t="s">
        <v>18</v>
      </c>
      <c r="D7" s="13">
        <v>1</v>
      </c>
      <c r="E7" s="14">
        <v>11000</v>
      </c>
      <c r="F7" s="15">
        <v>11570</v>
      </c>
      <c r="G7" s="15">
        <v>12300</v>
      </c>
      <c r="H7" s="16">
        <f>STDEVA(E7:G7)/(SUM(E7:G7)/COUNTIF(E7:G7,"&gt;0"))</f>
        <v>5.6063001950912579E-2</v>
      </c>
      <c r="I7" s="15">
        <f>AVERAGE((E7:G7))</f>
        <v>11623.333333333334</v>
      </c>
      <c r="J7" s="31">
        <f>D7*I7</f>
        <v>11623.333333333334</v>
      </c>
      <c r="K7" s="15">
        <f>MIN(E7:G7)</f>
        <v>11000</v>
      </c>
      <c r="L7" s="32">
        <f>D7*K7</f>
        <v>11000</v>
      </c>
    </row>
    <row r="8" spans="1:12" s="2" customFormat="1" ht="42.75" customHeight="1">
      <c r="A8" s="10">
        <v>2</v>
      </c>
      <c r="B8" s="11" t="s">
        <v>19</v>
      </c>
      <c r="C8" s="12" t="s">
        <v>18</v>
      </c>
      <c r="D8" s="13">
        <v>1</v>
      </c>
      <c r="E8" s="14">
        <v>36000</v>
      </c>
      <c r="F8" s="15">
        <v>39900</v>
      </c>
      <c r="G8" s="15">
        <v>40500</v>
      </c>
      <c r="H8" s="16">
        <f t="shared" ref="H8:H41" si="0">STDEVA(E8:G8)/(SUM(E8:G8)/COUNTIF(E8:G8,"&gt;0"))</f>
        <v>6.2973153210673274E-2</v>
      </c>
      <c r="I8" s="15">
        <f t="shared" ref="I8:I41" si="1">AVERAGE((E8:G8))</f>
        <v>38800</v>
      </c>
      <c r="J8" s="31">
        <f t="shared" ref="J8:J41" si="2">D8*I8</f>
        <v>38800</v>
      </c>
      <c r="K8" s="15">
        <f t="shared" ref="K8:K41" si="3">MIN(E8:G8)</f>
        <v>36000</v>
      </c>
      <c r="L8" s="32">
        <f t="shared" ref="L8:L41" si="4">D8*K8</f>
        <v>36000</v>
      </c>
    </row>
    <row r="9" spans="1:12" s="2" customFormat="1" ht="32.25" customHeight="1">
      <c r="A9" s="10">
        <v>3</v>
      </c>
      <c r="B9" s="11" t="s">
        <v>20</v>
      </c>
      <c r="C9" s="12" t="s">
        <v>18</v>
      </c>
      <c r="D9" s="13">
        <v>2</v>
      </c>
      <c r="E9" s="14">
        <v>7000</v>
      </c>
      <c r="F9" s="15">
        <v>8450</v>
      </c>
      <c r="G9" s="15">
        <v>9300</v>
      </c>
      <c r="H9" s="16">
        <f t="shared" si="0"/>
        <v>0.14096610120743039</v>
      </c>
      <c r="I9" s="15">
        <f t="shared" si="1"/>
        <v>8250</v>
      </c>
      <c r="J9" s="31">
        <f t="shared" si="2"/>
        <v>16500</v>
      </c>
      <c r="K9" s="15">
        <f t="shared" si="3"/>
        <v>7000</v>
      </c>
      <c r="L9" s="32">
        <f t="shared" si="4"/>
        <v>14000</v>
      </c>
    </row>
    <row r="10" spans="1:12" s="2" customFormat="1" ht="37.5" customHeight="1">
      <c r="A10" s="10">
        <v>4</v>
      </c>
      <c r="B10" s="11" t="s">
        <v>21</v>
      </c>
      <c r="C10" s="12" t="s">
        <v>18</v>
      </c>
      <c r="D10" s="13">
        <v>2</v>
      </c>
      <c r="E10" s="14">
        <v>73200</v>
      </c>
      <c r="F10" s="15">
        <v>86370</v>
      </c>
      <c r="G10" s="15">
        <v>85200</v>
      </c>
      <c r="H10" s="16">
        <f t="shared" si="0"/>
        <v>8.9342627784591941E-2</v>
      </c>
      <c r="I10" s="15">
        <f t="shared" si="1"/>
        <v>81590</v>
      </c>
      <c r="J10" s="31">
        <f t="shared" si="2"/>
        <v>163180</v>
      </c>
      <c r="K10" s="15">
        <f t="shared" si="3"/>
        <v>73200</v>
      </c>
      <c r="L10" s="32">
        <f t="shared" si="4"/>
        <v>146400</v>
      </c>
    </row>
    <row r="11" spans="1:12" s="2" customFormat="1" ht="54.75" customHeight="1">
      <c r="A11" s="10">
        <v>5</v>
      </c>
      <c r="B11" s="11" t="s">
        <v>22</v>
      </c>
      <c r="C11" s="12" t="s">
        <v>18</v>
      </c>
      <c r="D11" s="13">
        <v>3</v>
      </c>
      <c r="E11" s="14">
        <v>6500</v>
      </c>
      <c r="F11" s="15">
        <v>7800</v>
      </c>
      <c r="G11" s="15">
        <v>8500</v>
      </c>
      <c r="H11" s="16">
        <f t="shared" si="0"/>
        <v>0.13353804690910814</v>
      </c>
      <c r="I11" s="15">
        <f t="shared" si="1"/>
        <v>7600</v>
      </c>
      <c r="J11" s="31">
        <f t="shared" si="2"/>
        <v>22800</v>
      </c>
      <c r="K11" s="15">
        <f t="shared" si="3"/>
        <v>6500</v>
      </c>
      <c r="L11" s="32">
        <f t="shared" si="4"/>
        <v>19500</v>
      </c>
    </row>
    <row r="12" spans="1:12" s="2" customFormat="1" ht="42" customHeight="1">
      <c r="A12" s="10">
        <v>6</v>
      </c>
      <c r="B12" s="11" t="s">
        <v>23</v>
      </c>
      <c r="C12" s="12" t="s">
        <v>18</v>
      </c>
      <c r="D12" s="13">
        <v>2</v>
      </c>
      <c r="E12" s="14">
        <v>53200</v>
      </c>
      <c r="F12" s="15">
        <v>54100</v>
      </c>
      <c r="G12" s="15">
        <v>52000</v>
      </c>
      <c r="H12" s="16">
        <f t="shared" si="0"/>
        <v>1.9841155843413821E-2</v>
      </c>
      <c r="I12" s="15">
        <f t="shared" si="1"/>
        <v>53100</v>
      </c>
      <c r="J12" s="31">
        <f t="shared" si="2"/>
        <v>106200</v>
      </c>
      <c r="K12" s="15">
        <f t="shared" si="3"/>
        <v>52000</v>
      </c>
      <c r="L12" s="32">
        <f t="shared" si="4"/>
        <v>104000</v>
      </c>
    </row>
    <row r="13" spans="1:12" s="2" customFormat="1" ht="46.5" customHeight="1">
      <c r="A13" s="10">
        <v>7</v>
      </c>
      <c r="B13" s="11" t="s">
        <v>24</v>
      </c>
      <c r="C13" s="12" t="s">
        <v>18</v>
      </c>
      <c r="D13" s="13">
        <v>1</v>
      </c>
      <c r="E13" s="14">
        <v>68400</v>
      </c>
      <c r="F13" s="15">
        <v>73150</v>
      </c>
      <c r="G13" s="15">
        <v>80400</v>
      </c>
      <c r="H13" s="16">
        <f t="shared" si="0"/>
        <v>8.1683896189753968E-2</v>
      </c>
      <c r="I13" s="15">
        <f t="shared" si="1"/>
        <v>73983.333333333328</v>
      </c>
      <c r="J13" s="31">
        <f t="shared" si="2"/>
        <v>73983.333333333328</v>
      </c>
      <c r="K13" s="15">
        <f t="shared" si="3"/>
        <v>68400</v>
      </c>
      <c r="L13" s="32">
        <f t="shared" si="4"/>
        <v>68400</v>
      </c>
    </row>
    <row r="14" spans="1:12" s="2" customFormat="1" ht="43.5" customHeight="1">
      <c r="A14" s="10">
        <v>8</v>
      </c>
      <c r="B14" s="11" t="s">
        <v>25</v>
      </c>
      <c r="C14" s="12" t="s">
        <v>18</v>
      </c>
      <c r="D14" s="13">
        <v>1</v>
      </c>
      <c r="E14" s="14">
        <v>148900</v>
      </c>
      <c r="F14" s="15">
        <v>160230</v>
      </c>
      <c r="G14" s="15">
        <v>155500</v>
      </c>
      <c r="H14" s="16">
        <f t="shared" si="0"/>
        <v>3.6743184522601606E-2</v>
      </c>
      <c r="I14" s="15">
        <f t="shared" si="1"/>
        <v>154876.66666666666</v>
      </c>
      <c r="J14" s="31">
        <f t="shared" si="2"/>
        <v>154876.66666666666</v>
      </c>
      <c r="K14" s="15">
        <f t="shared" si="3"/>
        <v>148900</v>
      </c>
      <c r="L14" s="32">
        <f t="shared" si="4"/>
        <v>148900</v>
      </c>
    </row>
    <row r="15" spans="1:12" s="2" customFormat="1" ht="36" customHeight="1">
      <c r="A15" s="10">
        <v>9</v>
      </c>
      <c r="B15" s="11" t="s">
        <v>26</v>
      </c>
      <c r="C15" s="12" t="s">
        <v>18</v>
      </c>
      <c r="D15" s="11">
        <v>1</v>
      </c>
      <c r="E15" s="14">
        <v>249500</v>
      </c>
      <c r="F15" s="15">
        <v>270000</v>
      </c>
      <c r="G15" s="15">
        <v>265000</v>
      </c>
      <c r="H15" s="16">
        <f t="shared" si="0"/>
        <v>4.0874872517078296E-2</v>
      </c>
      <c r="I15" s="15">
        <f t="shared" si="1"/>
        <v>261500</v>
      </c>
      <c r="J15" s="31">
        <f t="shared" si="2"/>
        <v>261500</v>
      </c>
      <c r="K15" s="15">
        <f t="shared" si="3"/>
        <v>249500</v>
      </c>
      <c r="L15" s="32">
        <f t="shared" si="4"/>
        <v>249500</v>
      </c>
    </row>
    <row r="16" spans="1:12" s="2" customFormat="1" ht="34.5" customHeight="1">
      <c r="A16" s="10">
        <v>10</v>
      </c>
      <c r="B16" s="11" t="s">
        <v>60</v>
      </c>
      <c r="C16" s="12" t="s">
        <v>18</v>
      </c>
      <c r="D16" s="11">
        <v>1</v>
      </c>
      <c r="E16" s="14">
        <v>735000</v>
      </c>
      <c r="F16" s="15">
        <v>772800</v>
      </c>
      <c r="G16" s="15">
        <v>780100</v>
      </c>
      <c r="H16" s="16">
        <f t="shared" si="0"/>
        <v>3.1742539640605923E-2</v>
      </c>
      <c r="I16" s="15">
        <f t="shared" si="1"/>
        <v>762633.33333333337</v>
      </c>
      <c r="J16" s="31">
        <f t="shared" si="2"/>
        <v>762633.33333333337</v>
      </c>
      <c r="K16" s="15">
        <f t="shared" si="3"/>
        <v>735000</v>
      </c>
      <c r="L16" s="32">
        <f t="shared" si="4"/>
        <v>735000</v>
      </c>
    </row>
    <row r="17" spans="1:12" s="2" customFormat="1" ht="35.25" customHeight="1">
      <c r="A17" s="10">
        <v>11</v>
      </c>
      <c r="B17" s="11" t="s">
        <v>27</v>
      </c>
      <c r="C17" s="12" t="s">
        <v>18</v>
      </c>
      <c r="D17" s="11">
        <v>1</v>
      </c>
      <c r="E17" s="14">
        <v>95000</v>
      </c>
      <c r="F17" s="15">
        <v>92100</v>
      </c>
      <c r="G17" s="15">
        <v>93200</v>
      </c>
      <c r="H17" s="16">
        <f t="shared" si="0"/>
        <v>1.5669062615767212E-2</v>
      </c>
      <c r="I17" s="15">
        <f t="shared" si="1"/>
        <v>93433.333333333328</v>
      </c>
      <c r="J17" s="31">
        <f t="shared" si="2"/>
        <v>93433.333333333328</v>
      </c>
      <c r="K17" s="15">
        <f t="shared" si="3"/>
        <v>92100</v>
      </c>
      <c r="L17" s="32">
        <f t="shared" si="4"/>
        <v>92100</v>
      </c>
    </row>
    <row r="18" spans="1:12" s="2" customFormat="1" ht="36.75" customHeight="1">
      <c r="A18" s="10">
        <v>12</v>
      </c>
      <c r="B18" s="11" t="s">
        <v>28</v>
      </c>
      <c r="C18" s="12" t="s">
        <v>18</v>
      </c>
      <c r="D18" s="13">
        <v>1</v>
      </c>
      <c r="E18" s="14">
        <v>25500</v>
      </c>
      <c r="F18" s="15">
        <v>31350</v>
      </c>
      <c r="G18" s="15">
        <v>35000</v>
      </c>
      <c r="H18" s="16">
        <f t="shared" si="0"/>
        <v>0.15652481474795363</v>
      </c>
      <c r="I18" s="15">
        <f t="shared" si="1"/>
        <v>30616.666666666668</v>
      </c>
      <c r="J18" s="31">
        <f t="shared" si="2"/>
        <v>30616.666666666668</v>
      </c>
      <c r="K18" s="15">
        <f t="shared" si="3"/>
        <v>25500</v>
      </c>
      <c r="L18" s="32">
        <f t="shared" si="4"/>
        <v>25500</v>
      </c>
    </row>
    <row r="19" spans="1:12" s="2" customFormat="1" ht="36.75" customHeight="1">
      <c r="A19" s="10">
        <v>13</v>
      </c>
      <c r="B19" s="11" t="s">
        <v>29</v>
      </c>
      <c r="C19" s="12" t="s">
        <v>18</v>
      </c>
      <c r="D19" s="13">
        <v>1</v>
      </c>
      <c r="E19" s="14">
        <v>97100</v>
      </c>
      <c r="F19" s="15">
        <v>103000</v>
      </c>
      <c r="G19" s="15">
        <v>98200</v>
      </c>
      <c r="H19" s="16">
        <f t="shared" si="0"/>
        <v>3.155288666319845E-2</v>
      </c>
      <c r="I19" s="15">
        <f t="shared" si="1"/>
        <v>99433.333333333328</v>
      </c>
      <c r="J19" s="31">
        <f t="shared" si="2"/>
        <v>99433.333333333328</v>
      </c>
      <c r="K19" s="15">
        <f t="shared" si="3"/>
        <v>97100</v>
      </c>
      <c r="L19" s="32">
        <f t="shared" si="4"/>
        <v>97100</v>
      </c>
    </row>
    <row r="20" spans="1:12" s="2" customFormat="1" ht="46.5" customHeight="1">
      <c r="A20" s="10">
        <v>14</v>
      </c>
      <c r="B20" s="11" t="s">
        <v>30</v>
      </c>
      <c r="C20" s="12" t="s">
        <v>18</v>
      </c>
      <c r="D20" s="13">
        <v>1</v>
      </c>
      <c r="E20" s="14">
        <v>31000</v>
      </c>
      <c r="F20" s="15">
        <v>39080</v>
      </c>
      <c r="G20" s="15">
        <v>40150</v>
      </c>
      <c r="H20" s="16">
        <f t="shared" si="0"/>
        <v>0.13614885266993165</v>
      </c>
      <c r="I20" s="15">
        <f t="shared" si="1"/>
        <v>36743.333333333336</v>
      </c>
      <c r="J20" s="31">
        <f t="shared" si="2"/>
        <v>36743.333333333336</v>
      </c>
      <c r="K20" s="15">
        <f t="shared" si="3"/>
        <v>31000</v>
      </c>
      <c r="L20" s="32">
        <f t="shared" si="4"/>
        <v>31000</v>
      </c>
    </row>
    <row r="21" spans="1:12" s="2" customFormat="1" ht="46.5" customHeight="1">
      <c r="A21" s="10">
        <v>15</v>
      </c>
      <c r="B21" s="11" t="s">
        <v>31</v>
      </c>
      <c r="C21" s="12" t="s">
        <v>18</v>
      </c>
      <c r="D21" s="13">
        <v>2</v>
      </c>
      <c r="E21" s="14">
        <v>900000</v>
      </c>
      <c r="F21" s="15">
        <v>1150000</v>
      </c>
      <c r="G21" s="15">
        <v>1080500</v>
      </c>
      <c r="H21" s="16">
        <f t="shared" si="0"/>
        <v>0.12366234780999179</v>
      </c>
      <c r="I21" s="15">
        <f t="shared" si="1"/>
        <v>1043500</v>
      </c>
      <c r="J21" s="31">
        <f t="shared" si="2"/>
        <v>2087000</v>
      </c>
      <c r="K21" s="15">
        <f t="shared" si="3"/>
        <v>900000</v>
      </c>
      <c r="L21" s="32">
        <f t="shared" si="4"/>
        <v>1800000</v>
      </c>
    </row>
    <row r="22" spans="1:12" s="2" customFormat="1" ht="33" customHeight="1">
      <c r="A22" s="10">
        <v>16</v>
      </c>
      <c r="B22" s="11" t="s">
        <v>32</v>
      </c>
      <c r="C22" s="12" t="s">
        <v>18</v>
      </c>
      <c r="D22" s="13">
        <v>2</v>
      </c>
      <c r="E22" s="14">
        <v>20500</v>
      </c>
      <c r="F22" s="15">
        <v>22450</v>
      </c>
      <c r="G22" s="15">
        <v>25000</v>
      </c>
      <c r="H22" s="16">
        <f t="shared" si="0"/>
        <v>9.9631647650302496E-2</v>
      </c>
      <c r="I22" s="15">
        <f t="shared" si="1"/>
        <v>22650</v>
      </c>
      <c r="J22" s="31">
        <f t="shared" si="2"/>
        <v>45300</v>
      </c>
      <c r="K22" s="15">
        <f t="shared" si="3"/>
        <v>20500</v>
      </c>
      <c r="L22" s="32">
        <f t="shared" si="4"/>
        <v>41000</v>
      </c>
    </row>
    <row r="23" spans="1:12" s="2" customFormat="1" ht="21.75" customHeight="1">
      <c r="A23" s="10">
        <v>17</v>
      </c>
      <c r="B23" s="11" t="s">
        <v>33</v>
      </c>
      <c r="C23" s="12" t="s">
        <v>18</v>
      </c>
      <c r="D23" s="11">
        <v>11</v>
      </c>
      <c r="E23" s="14">
        <v>650000</v>
      </c>
      <c r="F23" s="15">
        <v>725000</v>
      </c>
      <c r="G23" s="15">
        <v>690000</v>
      </c>
      <c r="H23" s="16">
        <f t="shared" si="0"/>
        <v>5.4519759076017936E-2</v>
      </c>
      <c r="I23" s="15">
        <f t="shared" si="1"/>
        <v>688333.33333333337</v>
      </c>
      <c r="J23" s="31">
        <f t="shared" si="2"/>
        <v>7571666.666666667</v>
      </c>
      <c r="K23" s="15">
        <f t="shared" si="3"/>
        <v>650000</v>
      </c>
      <c r="L23" s="32">
        <f t="shared" si="4"/>
        <v>7150000</v>
      </c>
    </row>
    <row r="24" spans="1:12" s="2" customFormat="1" ht="42" customHeight="1">
      <c r="A24" s="10">
        <v>18</v>
      </c>
      <c r="B24" s="11" t="s">
        <v>33</v>
      </c>
      <c r="C24" s="12" t="s">
        <v>18</v>
      </c>
      <c r="D24" s="11">
        <v>11</v>
      </c>
      <c r="E24" s="14">
        <v>300000</v>
      </c>
      <c r="F24" s="15">
        <v>364000</v>
      </c>
      <c r="G24" s="15">
        <v>350000</v>
      </c>
      <c r="H24" s="16">
        <f t="shared" si="0"/>
        <v>9.9542034563672915E-2</v>
      </c>
      <c r="I24" s="15">
        <f t="shared" si="1"/>
        <v>338000</v>
      </c>
      <c r="J24" s="31">
        <f t="shared" si="2"/>
        <v>3718000</v>
      </c>
      <c r="K24" s="15">
        <f t="shared" si="3"/>
        <v>300000</v>
      </c>
      <c r="L24" s="32">
        <f t="shared" si="4"/>
        <v>3300000</v>
      </c>
    </row>
    <row r="25" spans="1:12" s="2" customFormat="1" ht="36.75" customHeight="1">
      <c r="A25" s="10">
        <v>19</v>
      </c>
      <c r="B25" s="11" t="s">
        <v>34</v>
      </c>
      <c r="C25" s="12" t="s">
        <v>18</v>
      </c>
      <c r="D25" s="11">
        <v>10</v>
      </c>
      <c r="E25" s="14">
        <v>450000</v>
      </c>
      <c r="F25" s="15">
        <v>498000</v>
      </c>
      <c r="G25" s="15">
        <v>475100</v>
      </c>
      <c r="H25" s="16">
        <f t="shared" si="0"/>
        <v>5.0611484731895535E-2</v>
      </c>
      <c r="I25" s="15">
        <f t="shared" si="1"/>
        <v>474366.66666666669</v>
      </c>
      <c r="J25" s="31">
        <f t="shared" si="2"/>
        <v>4743666.666666667</v>
      </c>
      <c r="K25" s="15">
        <f t="shared" si="3"/>
        <v>450000</v>
      </c>
      <c r="L25" s="32">
        <f t="shared" si="4"/>
        <v>4500000</v>
      </c>
    </row>
    <row r="26" spans="1:12" s="2" customFormat="1" ht="41.25" customHeight="1">
      <c r="A26" s="10">
        <v>20</v>
      </c>
      <c r="B26" s="11" t="s">
        <v>35</v>
      </c>
      <c r="C26" s="12" t="s">
        <v>18</v>
      </c>
      <c r="D26" s="13">
        <v>10</v>
      </c>
      <c r="E26" s="14">
        <v>55000</v>
      </c>
      <c r="F26" s="15">
        <v>65200</v>
      </c>
      <c r="G26" s="15">
        <v>61000</v>
      </c>
      <c r="H26" s="16">
        <f t="shared" si="0"/>
        <v>8.4874209390571512E-2</v>
      </c>
      <c r="I26" s="15">
        <f t="shared" si="1"/>
        <v>60400</v>
      </c>
      <c r="J26" s="31">
        <f t="shared" si="2"/>
        <v>604000</v>
      </c>
      <c r="K26" s="15">
        <f t="shared" si="3"/>
        <v>55000</v>
      </c>
      <c r="L26" s="32">
        <f t="shared" si="4"/>
        <v>550000</v>
      </c>
    </row>
    <row r="27" spans="1:12" s="2" customFormat="1" ht="18.75" customHeight="1">
      <c r="A27" s="10">
        <v>21</v>
      </c>
      <c r="B27" s="11" t="s">
        <v>36</v>
      </c>
      <c r="C27" s="12" t="s">
        <v>18</v>
      </c>
      <c r="D27" s="13">
        <v>10</v>
      </c>
      <c r="E27" s="14">
        <v>7500</v>
      </c>
      <c r="F27" s="15">
        <v>7100</v>
      </c>
      <c r="G27" s="15">
        <v>6900</v>
      </c>
      <c r="H27" s="16">
        <f t="shared" si="0"/>
        <v>4.2628611115868277E-2</v>
      </c>
      <c r="I27" s="15">
        <f t="shared" si="1"/>
        <v>7166.666666666667</v>
      </c>
      <c r="J27" s="31">
        <f t="shared" si="2"/>
        <v>71666.666666666672</v>
      </c>
      <c r="K27" s="15">
        <f t="shared" si="3"/>
        <v>6900</v>
      </c>
      <c r="L27" s="32">
        <f t="shared" si="4"/>
        <v>69000</v>
      </c>
    </row>
    <row r="28" spans="1:12" s="2" customFormat="1" ht="24.75" customHeight="1">
      <c r="A28" s="10">
        <v>22</v>
      </c>
      <c r="B28" s="11" t="s">
        <v>37</v>
      </c>
      <c r="C28" s="12" t="s">
        <v>18</v>
      </c>
      <c r="D28" s="13">
        <v>10</v>
      </c>
      <c r="E28" s="14">
        <v>47000</v>
      </c>
      <c r="F28" s="15">
        <v>64380</v>
      </c>
      <c r="G28" s="15">
        <v>62700</v>
      </c>
      <c r="H28" s="16">
        <f t="shared" si="0"/>
        <v>0.16520416635929749</v>
      </c>
      <c r="I28" s="15">
        <f t="shared" si="1"/>
        <v>58026.666666666664</v>
      </c>
      <c r="J28" s="31">
        <f t="shared" si="2"/>
        <v>580266.66666666663</v>
      </c>
      <c r="K28" s="15">
        <f t="shared" si="3"/>
        <v>47000</v>
      </c>
      <c r="L28" s="32">
        <f t="shared" si="4"/>
        <v>470000</v>
      </c>
    </row>
    <row r="29" spans="1:12" s="2" customFormat="1" ht="32.25" customHeight="1">
      <c r="A29" s="10">
        <v>23</v>
      </c>
      <c r="B29" s="11" t="s">
        <v>38</v>
      </c>
      <c r="C29" s="12" t="s">
        <v>18</v>
      </c>
      <c r="D29" s="13">
        <v>10</v>
      </c>
      <c r="E29" s="14">
        <v>8000</v>
      </c>
      <c r="F29" s="15">
        <v>8250</v>
      </c>
      <c r="G29" s="15">
        <v>7900</v>
      </c>
      <c r="H29" s="16">
        <f t="shared" si="0"/>
        <v>2.239472841903099E-2</v>
      </c>
      <c r="I29" s="15">
        <f t="shared" si="1"/>
        <v>8050</v>
      </c>
      <c r="J29" s="31">
        <f t="shared" si="2"/>
        <v>80500</v>
      </c>
      <c r="K29" s="15">
        <f t="shared" si="3"/>
        <v>7900</v>
      </c>
      <c r="L29" s="32">
        <f t="shared" si="4"/>
        <v>79000</v>
      </c>
    </row>
    <row r="30" spans="1:12" s="2" customFormat="1" ht="38.25" customHeight="1">
      <c r="A30" s="10">
        <v>24</v>
      </c>
      <c r="B30" s="11" t="s">
        <v>39</v>
      </c>
      <c r="C30" s="12" t="s">
        <v>18</v>
      </c>
      <c r="D30" s="13">
        <v>10</v>
      </c>
      <c r="E30" s="14">
        <v>500</v>
      </c>
      <c r="F30" s="15">
        <v>500</v>
      </c>
      <c r="G30" s="15">
        <v>520</v>
      </c>
      <c r="H30" s="16">
        <f t="shared" si="0"/>
        <v>2.2790142204853647E-2</v>
      </c>
      <c r="I30" s="15">
        <f t="shared" si="1"/>
        <v>506.66666666666669</v>
      </c>
      <c r="J30" s="31">
        <f t="shared" si="2"/>
        <v>5066.666666666667</v>
      </c>
      <c r="K30" s="15">
        <f t="shared" si="3"/>
        <v>500</v>
      </c>
      <c r="L30" s="32">
        <f t="shared" si="4"/>
        <v>5000</v>
      </c>
    </row>
    <row r="31" spans="1:12" s="2" customFormat="1" ht="45" customHeight="1">
      <c r="A31" s="10">
        <v>25</v>
      </c>
      <c r="B31" s="11" t="s">
        <v>40</v>
      </c>
      <c r="C31" s="12" t="s">
        <v>18</v>
      </c>
      <c r="D31" s="13">
        <v>10</v>
      </c>
      <c r="E31" s="14">
        <v>37000</v>
      </c>
      <c r="F31" s="15">
        <v>39400</v>
      </c>
      <c r="G31" s="15">
        <v>38000</v>
      </c>
      <c r="H31" s="16">
        <f t="shared" si="0"/>
        <v>3.1613883426617348E-2</v>
      </c>
      <c r="I31" s="15">
        <f t="shared" si="1"/>
        <v>38133.333333333336</v>
      </c>
      <c r="J31" s="31">
        <f t="shared" si="2"/>
        <v>381333.33333333337</v>
      </c>
      <c r="K31" s="15">
        <f t="shared" si="3"/>
        <v>37000</v>
      </c>
      <c r="L31" s="32">
        <f t="shared" si="4"/>
        <v>370000</v>
      </c>
    </row>
    <row r="32" spans="1:12" s="2" customFormat="1" ht="26.25" customHeight="1">
      <c r="A32" s="10">
        <v>26</v>
      </c>
      <c r="B32" s="11" t="s">
        <v>41</v>
      </c>
      <c r="C32" s="12" t="s">
        <v>18</v>
      </c>
      <c r="D32" s="13">
        <v>10</v>
      </c>
      <c r="E32" s="14">
        <v>2800</v>
      </c>
      <c r="F32" s="15">
        <v>3000</v>
      </c>
      <c r="G32" s="15">
        <v>3500</v>
      </c>
      <c r="H32" s="16">
        <f t="shared" si="0"/>
        <v>0.11630810566012868</v>
      </c>
      <c r="I32" s="15">
        <f t="shared" si="1"/>
        <v>3100</v>
      </c>
      <c r="J32" s="31">
        <f t="shared" si="2"/>
        <v>31000</v>
      </c>
      <c r="K32" s="15">
        <f t="shared" si="3"/>
        <v>2800</v>
      </c>
      <c r="L32" s="32">
        <f t="shared" si="4"/>
        <v>28000</v>
      </c>
    </row>
    <row r="33" spans="1:14" s="2" customFormat="1" ht="26.25" customHeight="1">
      <c r="A33" s="10">
        <v>27</v>
      </c>
      <c r="B33" s="11" t="s">
        <v>42</v>
      </c>
      <c r="C33" s="12" t="s">
        <v>18</v>
      </c>
      <c r="D33" s="13">
        <v>10</v>
      </c>
      <c r="E33" s="14">
        <v>13500</v>
      </c>
      <c r="F33" s="15">
        <v>15830</v>
      </c>
      <c r="G33" s="15">
        <v>17000</v>
      </c>
      <c r="H33" s="16">
        <f t="shared" si="0"/>
        <v>0.11537341308021085</v>
      </c>
      <c r="I33" s="15">
        <f t="shared" si="1"/>
        <v>15443.333333333334</v>
      </c>
      <c r="J33" s="31">
        <f t="shared" si="2"/>
        <v>154433.33333333334</v>
      </c>
      <c r="K33" s="15">
        <f t="shared" si="3"/>
        <v>13500</v>
      </c>
      <c r="L33" s="32">
        <f t="shared" si="4"/>
        <v>135000</v>
      </c>
    </row>
    <row r="34" spans="1:14" s="2" customFormat="1" ht="16.5" customHeight="1">
      <c r="A34" s="10">
        <v>28</v>
      </c>
      <c r="B34" s="11" t="s">
        <v>43</v>
      </c>
      <c r="C34" s="12" t="s">
        <v>18</v>
      </c>
      <c r="D34" s="13">
        <v>10</v>
      </c>
      <c r="E34" s="14">
        <v>18000</v>
      </c>
      <c r="F34" s="15">
        <v>22000</v>
      </c>
      <c r="G34" s="15">
        <v>23400</v>
      </c>
      <c r="H34" s="16">
        <f t="shared" si="0"/>
        <v>0.13260472906614357</v>
      </c>
      <c r="I34" s="15">
        <f t="shared" si="1"/>
        <v>21133.333333333332</v>
      </c>
      <c r="J34" s="31">
        <f t="shared" si="2"/>
        <v>211333.33333333331</v>
      </c>
      <c r="K34" s="15">
        <f t="shared" si="3"/>
        <v>18000</v>
      </c>
      <c r="L34" s="32">
        <f t="shared" si="4"/>
        <v>180000</v>
      </c>
    </row>
    <row r="35" spans="1:14" s="2" customFormat="1" ht="16.5" customHeight="1">
      <c r="A35" s="10">
        <v>29</v>
      </c>
      <c r="B35" s="11" t="s">
        <v>44</v>
      </c>
      <c r="C35" s="12" t="s">
        <v>18</v>
      </c>
      <c r="D35" s="13">
        <v>11</v>
      </c>
      <c r="E35" s="14">
        <v>5000</v>
      </c>
      <c r="F35" s="15">
        <v>15000</v>
      </c>
      <c r="G35" s="15">
        <v>13500</v>
      </c>
      <c r="H35" s="16">
        <v>0.28289999999999998</v>
      </c>
      <c r="I35" s="15">
        <f t="shared" si="1"/>
        <v>11166.666666666666</v>
      </c>
      <c r="J35" s="31">
        <f t="shared" si="2"/>
        <v>122833.33333333333</v>
      </c>
      <c r="K35" s="15">
        <f t="shared" si="3"/>
        <v>5000</v>
      </c>
      <c r="L35" s="32">
        <f t="shared" si="4"/>
        <v>55000</v>
      </c>
    </row>
    <row r="36" spans="1:14" s="2" customFormat="1" ht="36" customHeight="1">
      <c r="A36" s="10">
        <v>30</v>
      </c>
      <c r="B36" s="11" t="s">
        <v>45</v>
      </c>
      <c r="C36" s="12" t="s">
        <v>46</v>
      </c>
      <c r="D36" s="13">
        <v>11</v>
      </c>
      <c r="E36" s="14">
        <v>900</v>
      </c>
      <c r="F36" s="15">
        <v>750</v>
      </c>
      <c r="G36" s="15">
        <v>1000</v>
      </c>
      <c r="H36" s="16">
        <f t="shared" si="0"/>
        <v>0.14244970632586285</v>
      </c>
      <c r="I36" s="15">
        <f t="shared" si="1"/>
        <v>883.33333333333337</v>
      </c>
      <c r="J36" s="31">
        <f t="shared" si="2"/>
        <v>9716.6666666666679</v>
      </c>
      <c r="K36" s="15">
        <f t="shared" si="3"/>
        <v>750</v>
      </c>
      <c r="L36" s="32">
        <f t="shared" si="4"/>
        <v>8250</v>
      </c>
    </row>
    <row r="37" spans="1:14" s="2" customFormat="1" ht="59.25" customHeight="1">
      <c r="A37" s="10">
        <v>31</v>
      </c>
      <c r="B37" s="11" t="s">
        <v>47</v>
      </c>
      <c r="C37" s="12" t="s">
        <v>18</v>
      </c>
      <c r="D37" s="13">
        <v>10</v>
      </c>
      <c r="E37" s="14">
        <v>3500</v>
      </c>
      <c r="F37" s="15">
        <v>5300</v>
      </c>
      <c r="G37" s="15">
        <v>6000</v>
      </c>
      <c r="H37" s="16">
        <f t="shared" si="0"/>
        <v>0.2614262448939611</v>
      </c>
      <c r="I37" s="15">
        <f t="shared" si="1"/>
        <v>4933.333333333333</v>
      </c>
      <c r="J37" s="31">
        <f t="shared" si="2"/>
        <v>49333.333333333328</v>
      </c>
      <c r="K37" s="15">
        <f t="shared" si="3"/>
        <v>3500</v>
      </c>
      <c r="L37" s="32">
        <f t="shared" si="4"/>
        <v>35000</v>
      </c>
    </row>
    <row r="38" spans="1:14" s="2" customFormat="1" ht="22.5" customHeight="1">
      <c r="A38" s="10">
        <v>32</v>
      </c>
      <c r="B38" s="11" t="s">
        <v>48</v>
      </c>
      <c r="C38" s="12" t="s">
        <v>18</v>
      </c>
      <c r="D38" s="13">
        <v>11</v>
      </c>
      <c r="E38" s="14">
        <v>6000</v>
      </c>
      <c r="F38" s="15">
        <v>7500</v>
      </c>
      <c r="G38" s="15">
        <v>8200</v>
      </c>
      <c r="H38" s="16">
        <f t="shared" si="0"/>
        <v>0.1553890811067957</v>
      </c>
      <c r="I38" s="15">
        <f t="shared" si="1"/>
        <v>7233.333333333333</v>
      </c>
      <c r="J38" s="31">
        <f t="shared" si="2"/>
        <v>79566.666666666657</v>
      </c>
      <c r="K38" s="15">
        <f t="shared" si="3"/>
        <v>6000</v>
      </c>
      <c r="L38" s="32">
        <f t="shared" si="4"/>
        <v>66000</v>
      </c>
    </row>
    <row r="39" spans="1:14" s="2" customFormat="1" ht="47.25" customHeight="1">
      <c r="A39" s="10">
        <v>33</v>
      </c>
      <c r="B39" s="11" t="s">
        <v>49</v>
      </c>
      <c r="C39" s="12" t="s">
        <v>18</v>
      </c>
      <c r="D39" s="13">
        <v>10</v>
      </c>
      <c r="E39" s="14">
        <v>300</v>
      </c>
      <c r="F39" s="15">
        <v>320</v>
      </c>
      <c r="G39" s="15">
        <v>300</v>
      </c>
      <c r="H39" s="16">
        <f t="shared" si="0"/>
        <v>3.7653278425410372E-2</v>
      </c>
      <c r="I39" s="15">
        <f t="shared" si="1"/>
        <v>306.66666666666669</v>
      </c>
      <c r="J39" s="31">
        <f t="shared" si="2"/>
        <v>3066.666666666667</v>
      </c>
      <c r="K39" s="15">
        <f t="shared" si="3"/>
        <v>300</v>
      </c>
      <c r="L39" s="32">
        <f t="shared" si="4"/>
        <v>3000</v>
      </c>
    </row>
    <row r="40" spans="1:14" s="2" customFormat="1" ht="24" customHeight="1">
      <c r="A40" s="10">
        <v>34</v>
      </c>
      <c r="B40" s="11" t="s">
        <v>50</v>
      </c>
      <c r="C40" s="12" t="s">
        <v>18</v>
      </c>
      <c r="D40" s="13">
        <v>11</v>
      </c>
      <c r="E40" s="14">
        <v>25000</v>
      </c>
      <c r="F40" s="15">
        <v>45000</v>
      </c>
      <c r="G40" s="15">
        <v>45000</v>
      </c>
      <c r="H40" s="16">
        <f t="shared" si="0"/>
        <v>0.3012262274032832</v>
      </c>
      <c r="I40" s="15">
        <f t="shared" si="1"/>
        <v>38333.333333333336</v>
      </c>
      <c r="J40" s="31">
        <f t="shared" si="2"/>
        <v>421666.66666666669</v>
      </c>
      <c r="K40" s="15">
        <f t="shared" si="3"/>
        <v>25000</v>
      </c>
      <c r="L40" s="32">
        <f t="shared" si="4"/>
        <v>275000</v>
      </c>
    </row>
    <row r="41" spans="1:14" s="2" customFormat="1" ht="30" customHeight="1">
      <c r="A41" s="10">
        <v>35</v>
      </c>
      <c r="B41" s="11" t="s">
        <v>51</v>
      </c>
      <c r="C41" s="12" t="s">
        <v>52</v>
      </c>
      <c r="D41" s="13">
        <v>10</v>
      </c>
      <c r="E41" s="14">
        <v>18000</v>
      </c>
      <c r="F41" s="15">
        <v>22000</v>
      </c>
      <c r="G41" s="15">
        <v>23400</v>
      </c>
      <c r="H41" s="16">
        <f t="shared" si="0"/>
        <v>0.13260472906614357</v>
      </c>
      <c r="I41" s="15">
        <f t="shared" si="1"/>
        <v>21133.333333333332</v>
      </c>
      <c r="J41" s="31">
        <f t="shared" si="2"/>
        <v>211333.33333333331</v>
      </c>
      <c r="K41" s="15">
        <f t="shared" si="3"/>
        <v>18000</v>
      </c>
      <c r="L41" s="32">
        <f t="shared" si="4"/>
        <v>180000</v>
      </c>
    </row>
    <row r="42" spans="1:14" ht="17.25" customHeight="1">
      <c r="A42" s="44" t="s">
        <v>53</v>
      </c>
      <c r="B42" s="45"/>
      <c r="C42" s="45"/>
      <c r="D42" s="45"/>
      <c r="E42" s="45"/>
      <c r="F42" s="45"/>
      <c r="G42" s="45"/>
      <c r="H42" s="45"/>
      <c r="I42" s="45"/>
      <c r="J42" s="45"/>
      <c r="K42" s="46"/>
      <c r="L42" s="33">
        <f>SUM(L7:L41)</f>
        <v>21077650</v>
      </c>
    </row>
    <row r="43" spans="1:14" ht="99.95" customHeight="1">
      <c r="A43" s="17"/>
      <c r="B43" s="47" t="s">
        <v>54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34"/>
    </row>
    <row r="44" spans="1:14" ht="48.75" customHeight="1">
      <c r="A44" s="17"/>
      <c r="B44" s="58" t="s">
        <v>55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34"/>
    </row>
    <row r="45" spans="1:14" ht="10.5" customHeight="1">
      <c r="A45" s="1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34"/>
    </row>
    <row r="46" spans="1:14" ht="10.5" hidden="1" customHeight="1">
      <c r="A46" s="1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34"/>
    </row>
    <row r="47" spans="1:14" ht="37.5" customHeight="1">
      <c r="A47" s="17"/>
      <c r="B47" s="48" t="s">
        <v>56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34"/>
    </row>
    <row r="48" spans="1:14" ht="12.75" customHeigh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34"/>
    </row>
    <row r="49" spans="1:14" ht="72" customHeight="1">
      <c r="A49" s="19"/>
      <c r="B49" s="49" t="s">
        <v>57</v>
      </c>
      <c r="C49" s="49"/>
      <c r="D49" s="49"/>
      <c r="E49" s="49"/>
      <c r="F49" s="49"/>
      <c r="G49" s="49"/>
      <c r="H49" s="49"/>
      <c r="I49" s="50"/>
      <c r="J49" s="50"/>
      <c r="K49" s="50"/>
      <c r="L49" s="50"/>
      <c r="M49" s="50"/>
      <c r="N49" s="34"/>
    </row>
    <row r="50" spans="1:14" ht="32.25" customHeight="1">
      <c r="A50" s="19"/>
      <c r="B50" s="59" t="s">
        <v>58</v>
      </c>
      <c r="C50" s="59"/>
      <c r="D50" s="59"/>
      <c r="E50" s="59"/>
      <c r="F50" s="59"/>
      <c r="G50" s="59"/>
      <c r="H50" s="20"/>
      <c r="I50" s="50"/>
      <c r="J50" s="50"/>
      <c r="K50" s="50"/>
      <c r="L50" s="50"/>
      <c r="M50" s="50"/>
      <c r="N50" s="34"/>
    </row>
    <row r="51" spans="1:14" ht="46.5" customHeight="1">
      <c r="A51" s="17"/>
      <c r="B51" s="59"/>
      <c r="C51" s="59"/>
      <c r="D51" s="59"/>
      <c r="E51" s="59"/>
      <c r="F51" s="59"/>
      <c r="G51" s="59"/>
      <c r="H51" s="21"/>
      <c r="I51" s="21"/>
      <c r="J51" s="21"/>
      <c r="K51" s="21"/>
      <c r="L51" s="21"/>
      <c r="M51" s="21"/>
      <c r="N51" s="34"/>
    </row>
    <row r="52" spans="1:14">
      <c r="A52" s="17"/>
      <c r="B52" s="22"/>
      <c r="C52" s="22"/>
      <c r="D52" s="22"/>
      <c r="E52" s="23"/>
      <c r="F52" s="24"/>
      <c r="G52" s="24"/>
      <c r="H52" s="24"/>
      <c r="I52" s="24"/>
      <c r="J52" s="24"/>
      <c r="K52" s="24"/>
      <c r="L52" s="24"/>
      <c r="M52" s="24"/>
      <c r="N52" s="35"/>
    </row>
    <row r="53" spans="1:14">
      <c r="A53" s="17"/>
      <c r="B53" s="51" t="s">
        <v>59</v>
      </c>
      <c r="C53" s="51"/>
      <c r="D53" s="51"/>
      <c r="E53" s="51"/>
      <c r="F53" s="51"/>
      <c r="G53" s="51"/>
      <c r="H53" s="24"/>
      <c r="I53" s="24"/>
      <c r="J53" s="24"/>
      <c r="K53" s="24"/>
      <c r="L53" s="24"/>
      <c r="M53" s="24"/>
      <c r="N53" s="35"/>
    </row>
    <row r="54" spans="1:14">
      <c r="A54" s="17"/>
      <c r="B54" s="25"/>
      <c r="C54" s="52"/>
      <c r="D54" s="52"/>
      <c r="E54" s="52"/>
      <c r="F54" s="52"/>
      <c r="G54" s="26"/>
      <c r="H54" s="27"/>
      <c r="I54" s="53"/>
      <c r="J54" s="53"/>
      <c r="K54" s="36"/>
      <c r="L54" s="36"/>
      <c r="M54" s="36"/>
    </row>
    <row r="55" spans="1:14">
      <c r="A55" s="17"/>
      <c r="B55" s="25"/>
      <c r="C55" s="26"/>
      <c r="E55" s="54"/>
      <c r="F55" s="54"/>
      <c r="G55" s="28"/>
      <c r="H55" s="29"/>
    </row>
    <row r="56" spans="1:14">
      <c r="A56" s="17"/>
      <c r="E56" s="54"/>
      <c r="F56" s="54"/>
      <c r="G56" s="28"/>
    </row>
    <row r="57" spans="1:14">
      <c r="A57" s="17"/>
      <c r="E57" s="54"/>
      <c r="F57" s="54"/>
      <c r="G57" s="28"/>
    </row>
    <row r="58" spans="1:14">
      <c r="A58" s="17"/>
      <c r="E58" s="54"/>
      <c r="F58" s="54"/>
      <c r="G58" s="28"/>
    </row>
    <row r="59" spans="1:14">
      <c r="A59" s="17"/>
      <c r="E59" s="54"/>
      <c r="F59" s="54"/>
      <c r="G59" s="28"/>
    </row>
    <row r="60" spans="1:14">
      <c r="A60" s="17"/>
      <c r="E60" s="54"/>
      <c r="F60" s="54"/>
      <c r="G60" s="28"/>
    </row>
    <row r="61" spans="1:14">
      <c r="A61" s="17"/>
      <c r="E61" s="54"/>
      <c r="F61" s="54"/>
      <c r="G61" s="28"/>
    </row>
  </sheetData>
  <mergeCells count="28">
    <mergeCell ref="E61:F61"/>
    <mergeCell ref="A4:A5"/>
    <mergeCell ref="B4:B5"/>
    <mergeCell ref="C4:C5"/>
    <mergeCell ref="D4:D5"/>
    <mergeCell ref="B44:M46"/>
    <mergeCell ref="B50:G51"/>
    <mergeCell ref="E56:F56"/>
    <mergeCell ref="E57:F57"/>
    <mergeCell ref="E58:F58"/>
    <mergeCell ref="E59:F59"/>
    <mergeCell ref="E60:F60"/>
    <mergeCell ref="I50:M50"/>
    <mergeCell ref="B53:G53"/>
    <mergeCell ref="C54:F54"/>
    <mergeCell ref="I54:J54"/>
    <mergeCell ref="E55:F55"/>
    <mergeCell ref="A42:K42"/>
    <mergeCell ref="B43:M43"/>
    <mergeCell ref="B47:M47"/>
    <mergeCell ref="B49:H49"/>
    <mergeCell ref="I49:M49"/>
    <mergeCell ref="A1:L1"/>
    <mergeCell ref="A3:L3"/>
    <mergeCell ref="E4:G4"/>
    <mergeCell ref="H4:I4"/>
    <mergeCell ref="J4:L4"/>
    <mergeCell ref="F2:I2"/>
  </mergeCells>
  <pageMargins left="0.25" right="0.25" top="0.75" bottom="0.75" header="0.3" footer="0.3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Оксана Леонидовна Штин</cp:lastModifiedBy>
  <cp:lastPrinted>2025-07-07T06:27:00Z</cp:lastPrinted>
  <dcterms:created xsi:type="dcterms:W3CDTF">1996-10-08T23:32:00Z</dcterms:created>
  <dcterms:modified xsi:type="dcterms:W3CDTF">2026-03-02T12:17:16Z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551B115EFA50491391709AFEA530A94F_12</vt:lpwstr>
  </property>
  <property fmtid="{D5CDD505-2E9C-101B-9397-08002B2CF9AE}" pid="3" name="KSOProductBuildVer">
    <vt:lpwstr>1049-12.2.0.23196</vt:lpwstr>
  </property>
</Properties>
</file>