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ОБОСНОВАНИЕ" sheetId="3" r:id="rId1"/>
    <sheet name="Лист1" sheetId="9" r:id="rId2"/>
  </sheets>
  <definedNames>
    <definedName name="_xlnm._FilterDatabase" localSheetId="0" hidden="1">ОБОСНОВАНИЕ!$B$5:$L$5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<sst xmlns="http://schemas.openxmlformats.org/spreadsheetml/2006/main" count="94" uniqueCount="61">
  <si>
    <t xml:space="preserve">Часть IV  «Обоснование начальной (максимальной) цены договора , начальных цен единиц товара, работы, услуги» </t>
  </si>
  <si>
    <t xml:space="preserve">Предмет закупки: Поставка оборудования в рамках реализации Федерального проекта «Профессионалитет» </t>
  </si>
  <si>
    <t>№ п/п</t>
  </si>
  <si>
    <t>Наименование товара</t>
  </si>
  <si>
    <t>Ед. изм.</t>
  </si>
  <si>
    <t>Кол-во</t>
  </si>
  <si>
    <r>
      <rPr>
        <sz val="10"/>
        <rFont val="Liberation Serif"/>
        <charset val="204"/>
      </rPr>
      <t xml:space="preserve">Цены поставщиков (исполнителей, подрядчиков) </t>
    </r>
    <r>
      <rPr>
        <b/>
        <sz val="10"/>
        <rFont val="Liberation Serif"/>
        <charset val="204"/>
      </rPr>
      <t>за единицу товара (работы, услуги)</t>
    </r>
    <r>
      <rPr>
        <sz val="10"/>
        <rFont val="Liberation Serif"/>
        <charset val="204"/>
      </rPr>
      <t>, рублей</t>
    </r>
  </si>
  <si>
    <t>Однородность совокупности значений цен, используемых в расчете НМЦД</t>
  </si>
  <si>
    <t>НМЦД, определяемая  методом сопоставимых рыночных цен (анализ рынка)</t>
  </si>
  <si>
    <t>Источник информации 1  - кп исх от 20.02.2026</t>
  </si>
  <si>
    <t>Источник информации 2 - кп исх от 19.02.2026</t>
  </si>
  <si>
    <t>Источник информации 3 - кп исх 44 от 17.02.2026</t>
  </si>
  <si>
    <t xml:space="preserve">Коэффициент вариации цен V (%) </t>
  </si>
  <si>
    <t>Средняя арифметическая цена за единицу товара, руб.  &lt;ц&gt;</t>
  </si>
  <si>
    <t>Расчет НМЦД по формуле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</si>
  <si>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ед.изм.  (руб.)*  </t>
  </si>
  <si>
    <t>Итого (руб.)</t>
  </si>
  <si>
    <t>Печь для прокалки электродов</t>
  </si>
  <si>
    <t>шт</t>
  </si>
  <si>
    <t>Комплект визуально-измерительного контроля</t>
  </si>
  <si>
    <t>Тележка для перевозки баллонов</t>
  </si>
  <si>
    <t>Машинка для заточки</t>
  </si>
  <si>
    <t>Стеллаж</t>
  </si>
  <si>
    <t>Стеллаж для хранения листов металла различных размеров.</t>
  </si>
  <si>
    <t>Кромкорез (фаскосниматель)</t>
  </si>
  <si>
    <t>Фаскосниматель для труб</t>
  </si>
  <si>
    <t>Интерактивная панель</t>
  </si>
  <si>
    <t>Электромеханическая гильотина</t>
  </si>
  <si>
    <t>Отрезной станок (разрезной станок</t>
  </si>
  <si>
    <t>Пресс гидровлический</t>
  </si>
  <si>
    <t>Стол демонстрационный</t>
  </si>
  <si>
    <t>Стол учебный для тренажера</t>
  </si>
  <si>
    <t>Малоамперный дуговой тренажер сварщика</t>
  </si>
  <si>
    <t>Компрессор воздушный</t>
  </si>
  <si>
    <t>Сварочное оборудование</t>
  </si>
  <si>
    <t>Стол сварщика</t>
  </si>
  <si>
    <t>Верстак</t>
  </si>
  <si>
    <t>Стул слесарный винтовой</t>
  </si>
  <si>
    <t>Рабочая кабинка с номером</t>
  </si>
  <si>
    <t>Тиски</t>
  </si>
  <si>
    <t>Ведро</t>
  </si>
  <si>
    <t>Позиционер</t>
  </si>
  <si>
    <t>Специальные  инструменты</t>
  </si>
  <si>
    <t>Углошлифовальная машина</t>
  </si>
  <si>
    <t>Баллон тип 2</t>
  </si>
  <si>
    <t>Костюм сварщика</t>
  </si>
  <si>
    <t>Перчатки</t>
  </si>
  <si>
    <t>пара</t>
  </si>
  <si>
    <t>Ботинки сварщика</t>
  </si>
  <si>
    <t>Маска сварщика</t>
  </si>
  <si>
    <t>Очки</t>
  </si>
  <si>
    <t>Тележка для сварочного аппарата</t>
  </si>
  <si>
    <t>Баллон тип 1</t>
  </si>
  <si>
    <t>шт.</t>
  </si>
  <si>
    <t>ИТОГО</t>
  </si>
  <si>
    <t xml:space="preserve"> Начальная (максимальная) цена договора определяется по трем коммерческим предложениям, т.к. поиск ценовых источников на официальном сайте закупок https://zakupki.gov.ru результатов не дал. В ЕИС отсутствуют аналогичные товары,  соответствующие техническому заданию Заказчика. 
   В целях определения однородности совокупности значений выявленных цен, используемых в расчете начальной (максимальной) цены договора, заказчиком определяется коэффициент вариации в соответствии с пунктом 13 Приложения № 2 к Типовому положению о закупках товаров, работ, услуг отдельными видами юридических лиц, утвержденному приказом Департамента от 27.12.2019 № 198-ОД, и соответствующим пунктом положения о закупке товаров, работ, услуг заказчиков.</t>
  </si>
  <si>
    <t>1. При обосновании начальной (максимальной) цены договора, цены договора, заключаемого с единственным поставщиком (подрядчиком, исполнителем), цены единицы товара, работы, услуги  (далее – начальная (максимальная) цена договора) заказчиком использовалась информация о рыночных ценах: идентичного товара, работы, услуги, планируемого к закупке / однородного товара, работы, услуги, планируемого к закупке.  
2. 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 1) Направлены запросы коммерческих предложений.2) размещен запрос о предоставлении ценовой информации в Региональной информационной системе.3) осуществлен поиск ценовой информации в ЕИС в реестре договоров и реестре контрактов.</t>
  </si>
  <si>
    <t>Коэффициент вариации не превышает 33%, что свидетельствует об однородности совокупности значений</t>
  </si>
  <si>
    <t>Расчет начальной (максимальной) цены договора произведен  методом сопоставимых рыночных цен в соответствии с  п. 1 Приложения № 2 к Положению о закупках товаров, работ, услуг, по минимальному ценовому предложению</t>
  </si>
  <si>
    <t>Решение Заказчика о начальной (максимальной) цене договора -            21 077 650,00 рублей</t>
  </si>
  <si>
    <t>Дата подготовки обоснования НМЦД - 20.02.2026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</si>
</sst>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\ _₽_-;\-* #\ ##0.00\ _₽_-;_-* &quot;-&quot;??\ _₽_-;_-@_-"/>
    <numFmt numFmtId="181" formatCode="_-* #\ ##0.00_-;\-* #\ ##0.00_-;_-* &quot;-&quot;??_-;_-@_-"/>
    <numFmt numFmtId="182" formatCode="#\ ##0.00"/>
    <numFmt numFmtId="183" formatCode="dd\.mm\.yyyy"/>
  </numFmts>
  <fonts count="49">
    <font>
      <sz val="10"/>
      <name val="Arial"/>
      <charset val="134"/>
    </font>
    <font>
      <sz val="10"/>
      <color theme="1"/>
      <name val="Times New Roman"/>
      <charset val="204"/>
    </font>
    <font>
      <sz val="10"/>
      <color rgb="FF00B050"/>
      <name val="Liberation Serif"/>
      <charset val="204"/>
    </font>
    <font>
      <sz val="10"/>
      <name val="Liberation Serif"/>
      <charset val="204"/>
    </font>
    <font>
      <b/>
      <sz val="12"/>
      <name val="Liberation Serif"/>
      <charset val="204"/>
    </font>
    <font>
      <i/>
      <sz val="10"/>
      <color theme="1"/>
      <name val="Times New Roman"/>
      <charset val="204"/>
    </font>
    <font>
      <sz val="11"/>
      <name val="Liberation Serif"/>
      <charset val="204"/>
    </font>
    <font>
      <sz val="11"/>
      <color indexed="8"/>
      <name val="Liberation Serif"/>
      <charset val="204"/>
    </font>
    <font>
      <sz val="10"/>
      <name val="Times New Roman"/>
      <charset val="204"/>
    </font>
    <font>
      <sz val="10"/>
      <color rgb="FF000000"/>
      <name val="Times New Roman"/>
      <charset val="134"/>
    </font>
    <font>
      <sz val="8"/>
      <color theme="1"/>
      <name val="Calibri"/>
      <charset val="204"/>
      <scheme val="minor"/>
    </font>
    <font>
      <sz val="12"/>
      <color rgb="FF000000"/>
      <name val="Times New Roman"/>
      <charset val="204"/>
    </font>
    <font>
      <sz val="8"/>
      <color theme="1"/>
      <name val="Times New Roman"/>
      <charset val="204"/>
    </font>
    <font>
      <sz val="8"/>
      <color indexed="8"/>
      <name val="Times New Roman"/>
      <charset val="204"/>
    </font>
    <font>
      <b/>
      <sz val="8"/>
      <name val="Liberation Serif"/>
      <charset val="204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8"/>
      <color indexed="8"/>
      <name val="Liberation Serif"/>
      <charset val="204"/>
    </font>
    <font>
      <sz val="8"/>
      <color theme="1"/>
      <name val="Liberation Serif"/>
      <charset val="204"/>
    </font>
    <font>
      <sz val="8"/>
      <name val="Liberation Serif"/>
      <charset val="204"/>
    </font>
    <font>
      <sz val="10"/>
      <color indexed="8"/>
      <name val="Liberation Serif"/>
      <charset val="204"/>
    </font>
    <font>
      <sz val="10"/>
      <color theme="1"/>
      <name val="Liberation Serif"/>
      <charset val="204"/>
    </font>
    <font>
      <b/>
      <sz val="10"/>
      <color theme="1"/>
      <name val="Times New Roman"/>
      <charset val="204"/>
    </font>
    <font>
      <sz val="9"/>
      <name val="Times New Roman"/>
      <charset val="204"/>
    </font>
    <font>
      <sz val="11"/>
      <color theme="1"/>
      <name val="Calibri"/>
      <charset val="204"/>
      <scheme val="minor"/>
    </font>
    <font>
      <sz val="10"/>
      <color indexed="8"/>
      <name val="Times New Roman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theme="10"/>
      <name val="Calibri"/>
      <charset val="204"/>
    </font>
    <font>
      <b/>
      <sz val="10"/>
      <name val="Liberation Serif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6" borderId="10" applyNumberFormat="0" applyAlignment="0" applyProtection="0">
      <alignment vertical="center"/>
    </xf>
    <xf numFmtId="0" fontId="39" fillId="7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6" fontId="26" fillId="0" borderId="0" applyFont="0" applyFill="0" applyBorder="0" applyAlignment="0" applyProtection="0"/>
    <xf numFmtId="180" fontId="2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181" fontId="10" fillId="2" borderId="1" xfId="1" applyNumberFormat="1" applyFont="1" applyFill="1" applyBorder="1" applyAlignment="1">
      <alignment horizontal="center" vertical="center"/>
    </xf>
    <xf numFmtId="182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1" fillId="0" borderId="0" xfId="69" applyFont="1" applyAlignment="1">
      <alignment horizontal="left" vertical="center" wrapText="1"/>
    </xf>
    <xf numFmtId="0" fontId="12" fillId="0" borderId="0" xfId="50" applyAlignment="1">
      <alignment horizontal="left" vertical="center" wrapText="1"/>
    </xf>
    <xf numFmtId="0" fontId="13" fillId="0" borderId="0" xfId="69" applyFont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5" fillId="0" borderId="0" xfId="57" applyFont="1" applyAlignment="1">
      <alignment horizontal="left" vertical="center" wrapText="1"/>
    </xf>
    <xf numFmtId="0" fontId="16" fillId="3" borderId="0" xfId="57" applyFont="1" applyFill="1" applyAlignment="1">
      <alignment horizontal="center" vertical="center" wrapText="1"/>
    </xf>
    <xf numFmtId="176" fontId="14" fillId="0" borderId="0" xfId="57" applyNumberFormat="1" applyFont="1" applyAlignment="1">
      <alignment horizontal="center" vertical="center"/>
    </xf>
    <xf numFmtId="0" fontId="10" fillId="0" borderId="0" xfId="69" applyFont="1" applyAlignment="1">
      <alignment vertical="center" wrapText="1"/>
    </xf>
    <xf numFmtId="0" fontId="13" fillId="0" borderId="0" xfId="69" applyFont="1"/>
    <xf numFmtId="183" fontId="13" fillId="0" borderId="0" xfId="69" applyNumberFormat="1" applyFont="1"/>
    <xf numFmtId="182" fontId="13" fillId="0" borderId="0" xfId="69" applyNumberFormat="1" applyFont="1"/>
    <xf numFmtId="0" fontId="13" fillId="0" borderId="0" xfId="69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82" fontId="2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2" fontId="20" fillId="0" borderId="1" xfId="0" applyNumberFormat="1" applyFont="1" applyBorder="1" applyAlignment="1">
      <alignment horizontal="center" vertical="center" wrapText="1"/>
    </xf>
    <xf numFmtId="182" fontId="21" fillId="0" borderId="1" xfId="0" applyNumberFormat="1" applyFont="1" applyBorder="1" applyAlignment="1">
      <alignment vertical="center"/>
    </xf>
    <xf numFmtId="182" fontId="1" fillId="0" borderId="1" xfId="0" applyNumberFormat="1" applyFont="1" applyBorder="1" applyAlignment="1">
      <alignment horizontal="center" vertical="center" wrapText="1"/>
    </xf>
    <xf numFmtId="182" fontId="2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/>
    </xf>
    <xf numFmtId="176" fontId="23" fillId="0" borderId="1" xfId="1" applyFont="1" applyBorder="1"/>
    <xf numFmtId="0" fontId="24" fillId="0" borderId="0" xfId="69"/>
    <xf numFmtId="0" fontId="14" fillId="0" borderId="0" xfId="57" applyFont="1" applyAlignment="1">
      <alignment horizontal="center" vertical="center" wrapText="1"/>
    </xf>
    <xf numFmtId="0" fontId="25" fillId="0" borderId="0" xfId="69" applyFont="1" applyAlignment="1">
      <alignment horizontal="center" vertical="top"/>
    </xf>
    <xf numFmtId="0" fontId="19" fillId="0" borderId="0" xfId="0" applyFont="1" applyAlignment="1">
      <alignment horizontal="center"/>
    </xf>
    <xf numFmtId="0" fontId="19" fillId="0" borderId="0" xfId="0" applyFont="1"/>
  </cellXfs>
  <cellStyles count="7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Обычный 2" xfId="50"/>
    <cellStyle name="Обычный 2 2" xfId="51"/>
    <cellStyle name="Обычный 2 3" xfId="52"/>
    <cellStyle name="Обычный 3" xfId="53"/>
    <cellStyle name="Обычный 3 2" xfId="54"/>
    <cellStyle name="Обычный 3 2 2" xfId="55"/>
    <cellStyle name="Обычный 3 3" xfId="56"/>
    <cellStyle name="Обычный 4" xfId="57"/>
    <cellStyle name="Обычный 5" xfId="58"/>
    <cellStyle name="Обычный 5 2" xfId="59"/>
    <cellStyle name="Обычный 5 2 2" xfId="60"/>
    <cellStyle name="Обычный 5 2 3" xfId="61"/>
    <cellStyle name="Обычный 5 2 3 2" xfId="62"/>
    <cellStyle name="Обычный 5 2 3 2 2 2" xfId="63"/>
    <cellStyle name="Обычный 5 2 4" xfId="64"/>
    <cellStyle name="Обычный 5 2 5" xfId="65"/>
    <cellStyle name="Обычный 5 3" xfId="66"/>
    <cellStyle name="Обычный 6" xfId="67"/>
    <cellStyle name="Обычный 6 2" xfId="68"/>
    <cellStyle name="Обычный 7" xfId="69"/>
    <cellStyle name="Финансовый 2" xfId="70"/>
    <cellStyle name="Финансовый 3" xfId="7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57150</xdr:colOff>
      <xdr:row>3</xdr:row>
      <xdr:rowOff>771525</xdr:rowOff>
    </xdr:from>
    <xdr:to>
      <xdr:col>8</xdr:col>
      <xdr:colOff>0</xdr:colOff>
      <xdr:row>3</xdr:row>
      <xdr:rowOff>1095375</xdr:rowOff>
    </xdr:to>
    <xdr:pic>
      <xdr:nvPicPr>
        <xdr:cNvPr id="137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483860" y="1869440"/>
          <a:ext cx="736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247650</xdr:colOff>
      <xdr:row>2</xdr:row>
      <xdr:rowOff>495300</xdr:rowOff>
    </xdr:from>
    <xdr:to>
      <xdr:col>10</xdr:col>
      <xdr:colOff>0</xdr:colOff>
      <xdr:row>2</xdr:row>
      <xdr:rowOff>495300</xdr:rowOff>
    </xdr:to>
    <xdr:pic>
      <xdr:nvPicPr>
        <xdr:cNvPr id="1380" name="Picture 5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173595" y="1097915"/>
          <a:ext cx="11042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438150</xdr:colOff>
      <xdr:row>2</xdr:row>
      <xdr:rowOff>495300</xdr:rowOff>
    </xdr:from>
    <xdr:to>
      <xdr:col>9</xdr:col>
      <xdr:colOff>590550</xdr:colOff>
      <xdr:row>2</xdr:row>
      <xdr:rowOff>495300</xdr:rowOff>
    </xdr:to>
    <xdr:pic>
      <xdr:nvPicPr>
        <xdr:cNvPr id="1381" name="Picture 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4095" y="109791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104775</xdr:colOff>
      <xdr:row>3</xdr:row>
      <xdr:rowOff>1828800</xdr:rowOff>
    </xdr:from>
    <xdr:ext cx="1266825" cy="457200"/>
    <xdr:sp>
      <xdr:nvSpPr>
        <xdr:cNvPr id="8" name="TextBox 7"/>
        <xdr:cNvSpPr txBox="1"/>
      </xdr:nvSpPr>
      <xdr:spPr>
        <a:xfrm>
          <a:off x="7030720" y="2926715"/>
          <a:ext cx="1266825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twoCellAnchor>
    <xdr:from>
      <xdr:col>9</xdr:col>
      <xdr:colOff>171450</xdr:colOff>
      <xdr:row>3</xdr:row>
      <xdr:rowOff>1901825</xdr:rowOff>
    </xdr:from>
    <xdr:to>
      <xdr:col>9</xdr:col>
      <xdr:colOff>1190625</xdr:colOff>
      <xdr:row>3</xdr:row>
      <xdr:rowOff>2187575</xdr:rowOff>
    </xdr:to>
    <xdr:pic>
      <xdr:nvPicPr>
        <xdr:cNvPr id="1383" name="Picture 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097395" y="299974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247650</xdr:colOff>
      <xdr:row>3</xdr:row>
      <xdr:rowOff>2009775</xdr:rowOff>
    </xdr:from>
    <xdr:ext cx="184731" cy="264560"/>
    <xdr:sp>
      <xdr:nvSpPr>
        <xdr:cNvPr id="10" name="TextBox 9"/>
        <xdr:cNvSpPr txBox="1"/>
      </xdr:nvSpPr>
      <xdr:spPr>
        <a:xfrm>
          <a:off x="7173595" y="310769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9</xdr:col>
      <xdr:colOff>361950</xdr:colOff>
      <xdr:row>3</xdr:row>
      <xdr:rowOff>1276350</xdr:rowOff>
    </xdr:from>
    <xdr:to>
      <xdr:col>9</xdr:col>
      <xdr:colOff>419100</xdr:colOff>
      <xdr:row>3</xdr:row>
      <xdr:rowOff>1365647</xdr:rowOff>
    </xdr:to>
    <xdr:pic>
      <xdr:nvPicPr>
        <xdr:cNvPr id="1385" name="Picture 6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287895" y="2374265"/>
          <a:ext cx="57150" cy="8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zoomScale="80" zoomScaleNormal="80" topLeftCell="A32" workbookViewId="0">
      <selection activeCell="T38" sqref="T38"/>
    </sheetView>
  </sheetViews>
  <sheetFormatPr defaultColWidth="9" defaultRowHeight="13.2"/>
  <cols>
    <col min="1" max="1" width="5.42592592592593" style="3" customWidth="1"/>
    <col min="2" max="2" width="25.1388888888889" style="3" customWidth="1"/>
    <col min="3" max="3" width="7.42592592592593" style="3" customWidth="1"/>
    <col min="4" max="4" width="6.42592592592593" style="3" customWidth="1"/>
    <col min="5" max="5" width="11.287037037037" style="3" customWidth="1"/>
    <col min="6" max="7" width="11.712962962963" style="3" customWidth="1"/>
    <col min="8" max="8" width="11.5740740740741" style="3" customWidth="1"/>
    <col min="9" max="9" width="10.287037037037" style="3" customWidth="1"/>
    <col min="10" max="10" width="19.712962962963" style="3" customWidth="1"/>
    <col min="11" max="11" width="11.4259259259259" style="3" customWidth="1"/>
    <col min="12" max="12" width="18.712962962963" style="3" customWidth="1"/>
    <col min="13" max="16383" width="9.13888888888889" style="3"/>
    <col min="16384" max="16384" width="9" style="3"/>
  </cols>
  <sheetData>
    <row r="1" ht="25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1.9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9" customHeight="1" spans="1:12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10"/>
      <c r="G3" s="10"/>
      <c r="H3" s="8" t="s">
        <v>7</v>
      </c>
      <c r="I3" s="8"/>
      <c r="J3" s="44" t="s">
        <v>8</v>
      </c>
      <c r="K3" s="45"/>
      <c r="L3" s="45"/>
    </row>
    <row r="4" s="1" customFormat="1" ht="173.25" customHeight="1" spans="1:12">
      <c r="A4" s="6"/>
      <c r="B4" s="11"/>
      <c r="C4" s="8"/>
      <c r="D4" s="8"/>
      <c r="E4" s="12" t="s">
        <v>9</v>
      </c>
      <c r="F4" s="12" t="s">
        <v>10</v>
      </c>
      <c r="G4" s="12" t="s">
        <v>11</v>
      </c>
      <c r="H4" s="13" t="s">
        <v>12</v>
      </c>
      <c r="I4" s="13" t="s">
        <v>13</v>
      </c>
      <c r="J4" s="13" t="s">
        <v>14</v>
      </c>
      <c r="K4" s="46" t="s">
        <v>15</v>
      </c>
      <c r="L4" s="46" t="s">
        <v>16</v>
      </c>
    </row>
    <row r="5" ht="13.8" spans="1:12">
      <c r="A5" s="14">
        <v>1</v>
      </c>
      <c r="B5" s="15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</row>
    <row r="6" s="2" customFormat="1" ht="48.75" customHeight="1" spans="1:12">
      <c r="A6" s="17">
        <v>1</v>
      </c>
      <c r="B6" s="18" t="s">
        <v>17</v>
      </c>
      <c r="C6" s="19" t="s">
        <v>18</v>
      </c>
      <c r="D6" s="20">
        <v>1</v>
      </c>
      <c r="E6" s="21">
        <v>11000</v>
      </c>
      <c r="F6" s="22">
        <v>11570</v>
      </c>
      <c r="G6" s="22">
        <v>12300</v>
      </c>
      <c r="H6" s="23">
        <f>STDEVA(E6:G6)/(SUM(E6:G6)/COUNTIF(E6:G6,"&gt;0"))</f>
        <v>0.0560630019509126</v>
      </c>
      <c r="I6" s="22">
        <f>AVERAGE((E6:G6))</f>
        <v>11623.3333333333</v>
      </c>
      <c r="J6" s="47">
        <f>D6*I6</f>
        <v>11623.3333333333</v>
      </c>
      <c r="K6" s="22">
        <f>MIN(E6:G6)</f>
        <v>11000</v>
      </c>
      <c r="L6" s="48">
        <f>D6*K6</f>
        <v>11000</v>
      </c>
    </row>
    <row r="7" s="2" customFormat="1" ht="42.75" customHeight="1" spans="1:12">
      <c r="A7" s="17">
        <v>2</v>
      </c>
      <c r="B7" s="18" t="s">
        <v>19</v>
      </c>
      <c r="C7" s="19" t="s">
        <v>18</v>
      </c>
      <c r="D7" s="20">
        <v>1</v>
      </c>
      <c r="E7" s="21">
        <v>36000</v>
      </c>
      <c r="F7" s="22">
        <v>39900</v>
      </c>
      <c r="G7" s="22">
        <v>40500</v>
      </c>
      <c r="H7" s="23">
        <f t="shared" ref="H7:H40" si="0">STDEVA(E7:G7)/(SUM(E7:G7)/COUNTIF(E7:G7,"&gt;0"))</f>
        <v>0.0629731532106733</v>
      </c>
      <c r="I7" s="22">
        <f t="shared" ref="I7:I40" si="1">AVERAGE((E7:G7))</f>
        <v>38800</v>
      </c>
      <c r="J7" s="47">
        <f t="shared" ref="J7:J40" si="2">D7*I7</f>
        <v>38800</v>
      </c>
      <c r="K7" s="22">
        <f t="shared" ref="K7:K40" si="3">MIN(E7:G7)</f>
        <v>36000</v>
      </c>
      <c r="L7" s="48">
        <f t="shared" ref="L7:L40" si="4">D7*K7</f>
        <v>36000</v>
      </c>
    </row>
    <row r="8" s="2" customFormat="1" ht="32.25" customHeight="1" spans="1:12">
      <c r="A8" s="17">
        <v>3</v>
      </c>
      <c r="B8" s="18" t="s">
        <v>20</v>
      </c>
      <c r="C8" s="19" t="s">
        <v>18</v>
      </c>
      <c r="D8" s="20">
        <v>2</v>
      </c>
      <c r="E8" s="21">
        <v>7000</v>
      </c>
      <c r="F8" s="22">
        <v>8450</v>
      </c>
      <c r="G8" s="22">
        <v>9300</v>
      </c>
      <c r="H8" s="23">
        <f t="shared" si="0"/>
        <v>0.14096610120743</v>
      </c>
      <c r="I8" s="22">
        <f t="shared" si="1"/>
        <v>8250</v>
      </c>
      <c r="J8" s="47">
        <f t="shared" si="2"/>
        <v>16500</v>
      </c>
      <c r="K8" s="22">
        <f t="shared" si="3"/>
        <v>7000</v>
      </c>
      <c r="L8" s="48">
        <f t="shared" si="4"/>
        <v>14000</v>
      </c>
    </row>
    <row r="9" s="2" customFormat="1" ht="37.5" customHeight="1" spans="1:12">
      <c r="A9" s="17">
        <v>4</v>
      </c>
      <c r="B9" s="18" t="s">
        <v>21</v>
      </c>
      <c r="C9" s="19" t="s">
        <v>18</v>
      </c>
      <c r="D9" s="20">
        <v>2</v>
      </c>
      <c r="E9" s="21">
        <v>73200</v>
      </c>
      <c r="F9" s="22">
        <v>86370</v>
      </c>
      <c r="G9" s="22">
        <v>85200</v>
      </c>
      <c r="H9" s="23">
        <f t="shared" si="0"/>
        <v>0.0893426277845919</v>
      </c>
      <c r="I9" s="22">
        <f t="shared" si="1"/>
        <v>81590</v>
      </c>
      <c r="J9" s="47">
        <f t="shared" si="2"/>
        <v>163180</v>
      </c>
      <c r="K9" s="22">
        <f t="shared" si="3"/>
        <v>73200</v>
      </c>
      <c r="L9" s="48">
        <f t="shared" si="4"/>
        <v>146400</v>
      </c>
    </row>
    <row r="10" s="2" customFormat="1" ht="54.75" customHeight="1" spans="1:12">
      <c r="A10" s="17">
        <v>5</v>
      </c>
      <c r="B10" s="18" t="s">
        <v>22</v>
      </c>
      <c r="C10" s="19" t="s">
        <v>18</v>
      </c>
      <c r="D10" s="20">
        <v>3</v>
      </c>
      <c r="E10" s="21">
        <v>6500</v>
      </c>
      <c r="F10" s="22">
        <v>7800</v>
      </c>
      <c r="G10" s="22">
        <v>8500</v>
      </c>
      <c r="H10" s="23">
        <f t="shared" si="0"/>
        <v>0.133538046909108</v>
      </c>
      <c r="I10" s="22">
        <f t="shared" si="1"/>
        <v>7600</v>
      </c>
      <c r="J10" s="47">
        <f t="shared" si="2"/>
        <v>22800</v>
      </c>
      <c r="K10" s="22">
        <f t="shared" si="3"/>
        <v>6500</v>
      </c>
      <c r="L10" s="48">
        <f t="shared" si="4"/>
        <v>19500</v>
      </c>
    </row>
    <row r="11" s="2" customFormat="1" ht="42" customHeight="1" spans="1:12">
      <c r="A11" s="17">
        <v>6</v>
      </c>
      <c r="B11" s="18" t="s">
        <v>23</v>
      </c>
      <c r="C11" s="19" t="s">
        <v>18</v>
      </c>
      <c r="D11" s="20">
        <v>2</v>
      </c>
      <c r="E11" s="21">
        <v>53200</v>
      </c>
      <c r="F11" s="22">
        <v>54100</v>
      </c>
      <c r="G11" s="22">
        <v>52000</v>
      </c>
      <c r="H11" s="23">
        <f t="shared" si="0"/>
        <v>0.0198411558434138</v>
      </c>
      <c r="I11" s="22">
        <f t="shared" si="1"/>
        <v>53100</v>
      </c>
      <c r="J11" s="47">
        <f t="shared" si="2"/>
        <v>106200</v>
      </c>
      <c r="K11" s="22">
        <f t="shared" si="3"/>
        <v>52000</v>
      </c>
      <c r="L11" s="48">
        <f t="shared" si="4"/>
        <v>104000</v>
      </c>
    </row>
    <row r="12" s="2" customFormat="1" ht="46.5" customHeight="1" spans="1:12">
      <c r="A12" s="17">
        <v>7</v>
      </c>
      <c r="B12" s="18" t="s">
        <v>24</v>
      </c>
      <c r="C12" s="19" t="s">
        <v>18</v>
      </c>
      <c r="D12" s="20">
        <v>1</v>
      </c>
      <c r="E12" s="21">
        <v>68400</v>
      </c>
      <c r="F12" s="22">
        <v>73150</v>
      </c>
      <c r="G12" s="22">
        <v>80400</v>
      </c>
      <c r="H12" s="23">
        <f t="shared" si="0"/>
        <v>0.081683896189754</v>
      </c>
      <c r="I12" s="22">
        <f t="shared" si="1"/>
        <v>73983.3333333333</v>
      </c>
      <c r="J12" s="47">
        <f t="shared" si="2"/>
        <v>73983.3333333333</v>
      </c>
      <c r="K12" s="22">
        <f t="shared" si="3"/>
        <v>68400</v>
      </c>
      <c r="L12" s="48">
        <f t="shared" si="4"/>
        <v>68400</v>
      </c>
    </row>
    <row r="13" s="2" customFormat="1" ht="43.5" customHeight="1" spans="1:12">
      <c r="A13" s="17">
        <v>8</v>
      </c>
      <c r="B13" s="18" t="s">
        <v>25</v>
      </c>
      <c r="C13" s="19" t="s">
        <v>18</v>
      </c>
      <c r="D13" s="20">
        <v>1</v>
      </c>
      <c r="E13" s="21">
        <v>148900</v>
      </c>
      <c r="F13" s="22">
        <v>160230</v>
      </c>
      <c r="G13" s="22">
        <v>155500</v>
      </c>
      <c r="H13" s="23">
        <f t="shared" si="0"/>
        <v>0.0367431845226016</v>
      </c>
      <c r="I13" s="22">
        <f t="shared" si="1"/>
        <v>154876.666666667</v>
      </c>
      <c r="J13" s="47">
        <f t="shared" si="2"/>
        <v>154876.666666667</v>
      </c>
      <c r="K13" s="22">
        <f t="shared" si="3"/>
        <v>148900</v>
      </c>
      <c r="L13" s="48">
        <f t="shared" si="4"/>
        <v>148900</v>
      </c>
    </row>
    <row r="14" s="2" customFormat="1" ht="36" customHeight="1" spans="1:12">
      <c r="A14" s="17">
        <v>9</v>
      </c>
      <c r="B14" s="18" t="s">
        <v>26</v>
      </c>
      <c r="C14" s="19" t="s">
        <v>18</v>
      </c>
      <c r="D14" s="18">
        <v>1</v>
      </c>
      <c r="E14" s="21">
        <v>249500</v>
      </c>
      <c r="F14" s="22">
        <v>270000</v>
      </c>
      <c r="G14" s="22">
        <v>265000</v>
      </c>
      <c r="H14" s="23">
        <f t="shared" si="0"/>
        <v>0.0408748725170783</v>
      </c>
      <c r="I14" s="22">
        <f t="shared" si="1"/>
        <v>261500</v>
      </c>
      <c r="J14" s="47">
        <f t="shared" si="2"/>
        <v>261500</v>
      </c>
      <c r="K14" s="22">
        <f t="shared" si="3"/>
        <v>249500</v>
      </c>
      <c r="L14" s="48">
        <f t="shared" si="4"/>
        <v>249500</v>
      </c>
    </row>
    <row r="15" s="2" customFormat="1" ht="34.5" customHeight="1" spans="1:12">
      <c r="A15" s="17">
        <v>10</v>
      </c>
      <c r="B15" s="18" t="s">
        <v>27</v>
      </c>
      <c r="C15" s="19" t="s">
        <v>18</v>
      </c>
      <c r="D15" s="18">
        <v>1</v>
      </c>
      <c r="E15" s="21">
        <v>735000</v>
      </c>
      <c r="F15" s="22">
        <v>772800</v>
      </c>
      <c r="G15" s="22">
        <v>780100</v>
      </c>
      <c r="H15" s="23">
        <f t="shared" si="0"/>
        <v>0.0317425396406059</v>
      </c>
      <c r="I15" s="22">
        <f t="shared" si="1"/>
        <v>762633.333333333</v>
      </c>
      <c r="J15" s="47">
        <f t="shared" si="2"/>
        <v>762633.333333333</v>
      </c>
      <c r="K15" s="22">
        <f t="shared" si="3"/>
        <v>735000</v>
      </c>
      <c r="L15" s="48">
        <f t="shared" si="4"/>
        <v>735000</v>
      </c>
    </row>
    <row r="16" s="2" customFormat="1" ht="35.25" customHeight="1" spans="1:12">
      <c r="A16" s="17">
        <v>11</v>
      </c>
      <c r="B16" s="18" t="s">
        <v>28</v>
      </c>
      <c r="C16" s="19" t="s">
        <v>18</v>
      </c>
      <c r="D16" s="18">
        <v>1</v>
      </c>
      <c r="E16" s="21">
        <v>95000</v>
      </c>
      <c r="F16" s="22">
        <v>92100</v>
      </c>
      <c r="G16" s="22">
        <v>93200</v>
      </c>
      <c r="H16" s="23">
        <f t="shared" si="0"/>
        <v>0.0156690626157672</v>
      </c>
      <c r="I16" s="22">
        <f t="shared" si="1"/>
        <v>93433.3333333333</v>
      </c>
      <c r="J16" s="47">
        <f t="shared" si="2"/>
        <v>93433.3333333333</v>
      </c>
      <c r="K16" s="22">
        <f t="shared" si="3"/>
        <v>92100</v>
      </c>
      <c r="L16" s="48">
        <f t="shared" si="4"/>
        <v>92100</v>
      </c>
    </row>
    <row r="17" s="2" customFormat="1" ht="36.75" customHeight="1" spans="1:12">
      <c r="A17" s="17">
        <v>12</v>
      </c>
      <c r="B17" s="18" t="s">
        <v>29</v>
      </c>
      <c r="C17" s="19" t="s">
        <v>18</v>
      </c>
      <c r="D17" s="20">
        <v>1</v>
      </c>
      <c r="E17" s="21">
        <v>25500</v>
      </c>
      <c r="F17" s="22">
        <v>31350</v>
      </c>
      <c r="G17" s="22">
        <v>35000</v>
      </c>
      <c r="H17" s="23">
        <f t="shared" si="0"/>
        <v>0.156524814747954</v>
      </c>
      <c r="I17" s="22">
        <f t="shared" si="1"/>
        <v>30616.6666666667</v>
      </c>
      <c r="J17" s="47">
        <f t="shared" si="2"/>
        <v>30616.6666666667</v>
      </c>
      <c r="K17" s="22">
        <f t="shared" si="3"/>
        <v>25500</v>
      </c>
      <c r="L17" s="48">
        <f t="shared" si="4"/>
        <v>25500</v>
      </c>
    </row>
    <row r="18" s="2" customFormat="1" ht="36.75" customHeight="1" spans="1:12">
      <c r="A18" s="17">
        <v>13</v>
      </c>
      <c r="B18" s="18" t="s">
        <v>30</v>
      </c>
      <c r="C18" s="19" t="s">
        <v>18</v>
      </c>
      <c r="D18" s="20">
        <v>1</v>
      </c>
      <c r="E18" s="21">
        <v>97100</v>
      </c>
      <c r="F18" s="22">
        <v>103000</v>
      </c>
      <c r="G18" s="22">
        <v>98200</v>
      </c>
      <c r="H18" s="23">
        <f t="shared" si="0"/>
        <v>0.0315528866631984</v>
      </c>
      <c r="I18" s="22">
        <f t="shared" si="1"/>
        <v>99433.3333333333</v>
      </c>
      <c r="J18" s="47">
        <f t="shared" si="2"/>
        <v>99433.3333333333</v>
      </c>
      <c r="K18" s="22">
        <f t="shared" si="3"/>
        <v>97100</v>
      </c>
      <c r="L18" s="48">
        <f t="shared" si="4"/>
        <v>97100</v>
      </c>
    </row>
    <row r="19" s="2" customFormat="1" ht="46.5" customHeight="1" spans="1:12">
      <c r="A19" s="17">
        <v>14</v>
      </c>
      <c r="B19" s="18" t="s">
        <v>31</v>
      </c>
      <c r="C19" s="19" t="s">
        <v>18</v>
      </c>
      <c r="D19" s="20">
        <v>1</v>
      </c>
      <c r="E19" s="21">
        <v>31000</v>
      </c>
      <c r="F19" s="22">
        <v>39080</v>
      </c>
      <c r="G19" s="22">
        <v>40150</v>
      </c>
      <c r="H19" s="23">
        <f t="shared" si="0"/>
        <v>0.136148852669932</v>
      </c>
      <c r="I19" s="22">
        <f t="shared" si="1"/>
        <v>36743.3333333333</v>
      </c>
      <c r="J19" s="47">
        <f t="shared" si="2"/>
        <v>36743.3333333333</v>
      </c>
      <c r="K19" s="22">
        <f t="shared" si="3"/>
        <v>31000</v>
      </c>
      <c r="L19" s="48">
        <f t="shared" si="4"/>
        <v>31000</v>
      </c>
    </row>
    <row r="20" s="2" customFormat="1" ht="46.5" customHeight="1" spans="1:12">
      <c r="A20" s="17">
        <v>15</v>
      </c>
      <c r="B20" s="18" t="s">
        <v>32</v>
      </c>
      <c r="C20" s="19" t="s">
        <v>18</v>
      </c>
      <c r="D20" s="20">
        <v>2</v>
      </c>
      <c r="E20" s="21">
        <v>900000</v>
      </c>
      <c r="F20" s="22">
        <v>1150000</v>
      </c>
      <c r="G20" s="22">
        <v>1080500</v>
      </c>
      <c r="H20" s="23">
        <f t="shared" si="0"/>
        <v>0.123662347809992</v>
      </c>
      <c r="I20" s="22">
        <f t="shared" si="1"/>
        <v>1043500</v>
      </c>
      <c r="J20" s="47">
        <f t="shared" si="2"/>
        <v>2087000</v>
      </c>
      <c r="K20" s="22">
        <f t="shared" si="3"/>
        <v>900000</v>
      </c>
      <c r="L20" s="48">
        <f t="shared" si="4"/>
        <v>1800000</v>
      </c>
    </row>
    <row r="21" s="2" customFormat="1" ht="33" customHeight="1" spans="1:12">
      <c r="A21" s="17">
        <v>16</v>
      </c>
      <c r="B21" s="18" t="s">
        <v>33</v>
      </c>
      <c r="C21" s="19" t="s">
        <v>18</v>
      </c>
      <c r="D21" s="20">
        <v>2</v>
      </c>
      <c r="E21" s="21">
        <v>20500</v>
      </c>
      <c r="F21" s="22">
        <v>22450</v>
      </c>
      <c r="G21" s="22">
        <v>25000</v>
      </c>
      <c r="H21" s="23">
        <f t="shared" si="0"/>
        <v>0.0996316476503025</v>
      </c>
      <c r="I21" s="22">
        <f t="shared" si="1"/>
        <v>22650</v>
      </c>
      <c r="J21" s="47">
        <f t="shared" si="2"/>
        <v>45300</v>
      </c>
      <c r="K21" s="22">
        <f t="shared" si="3"/>
        <v>20500</v>
      </c>
      <c r="L21" s="48">
        <f t="shared" si="4"/>
        <v>41000</v>
      </c>
    </row>
    <row r="22" s="2" customFormat="1" ht="21.75" customHeight="1" spans="1:12">
      <c r="A22" s="17">
        <v>17</v>
      </c>
      <c r="B22" s="18" t="s">
        <v>34</v>
      </c>
      <c r="C22" s="19" t="s">
        <v>18</v>
      </c>
      <c r="D22" s="18">
        <v>11</v>
      </c>
      <c r="E22" s="21">
        <v>650000</v>
      </c>
      <c r="F22" s="22">
        <v>725000</v>
      </c>
      <c r="G22" s="22">
        <v>690000</v>
      </c>
      <c r="H22" s="23">
        <f t="shared" si="0"/>
        <v>0.0545197590760179</v>
      </c>
      <c r="I22" s="22">
        <f t="shared" si="1"/>
        <v>688333.333333333</v>
      </c>
      <c r="J22" s="47">
        <f t="shared" si="2"/>
        <v>7571666.66666667</v>
      </c>
      <c r="K22" s="22">
        <f t="shared" si="3"/>
        <v>650000</v>
      </c>
      <c r="L22" s="48">
        <f t="shared" si="4"/>
        <v>7150000</v>
      </c>
    </row>
    <row r="23" s="2" customFormat="1" ht="42" customHeight="1" spans="1:12">
      <c r="A23" s="17">
        <v>18</v>
      </c>
      <c r="B23" s="18" t="s">
        <v>34</v>
      </c>
      <c r="C23" s="19" t="s">
        <v>18</v>
      </c>
      <c r="D23" s="18">
        <v>11</v>
      </c>
      <c r="E23" s="21">
        <v>300000</v>
      </c>
      <c r="F23" s="22">
        <v>364000</v>
      </c>
      <c r="G23" s="22">
        <v>350000</v>
      </c>
      <c r="H23" s="23">
        <f t="shared" si="0"/>
        <v>0.0995420345636729</v>
      </c>
      <c r="I23" s="22">
        <f t="shared" si="1"/>
        <v>338000</v>
      </c>
      <c r="J23" s="47">
        <f t="shared" si="2"/>
        <v>3718000</v>
      </c>
      <c r="K23" s="22">
        <f t="shared" si="3"/>
        <v>300000</v>
      </c>
      <c r="L23" s="48">
        <f t="shared" si="4"/>
        <v>3300000</v>
      </c>
    </row>
    <row r="24" s="2" customFormat="1" ht="36.75" customHeight="1" spans="1:12">
      <c r="A24" s="17">
        <v>19</v>
      </c>
      <c r="B24" s="18" t="s">
        <v>35</v>
      </c>
      <c r="C24" s="19" t="s">
        <v>18</v>
      </c>
      <c r="D24" s="18">
        <v>10</v>
      </c>
      <c r="E24" s="21">
        <v>450000</v>
      </c>
      <c r="F24" s="22">
        <v>498000</v>
      </c>
      <c r="G24" s="22">
        <v>475100</v>
      </c>
      <c r="H24" s="23">
        <f t="shared" si="0"/>
        <v>0.0506114847318955</v>
      </c>
      <c r="I24" s="22">
        <f t="shared" si="1"/>
        <v>474366.666666667</v>
      </c>
      <c r="J24" s="47">
        <f t="shared" si="2"/>
        <v>4743666.66666667</v>
      </c>
      <c r="K24" s="22">
        <f t="shared" si="3"/>
        <v>450000</v>
      </c>
      <c r="L24" s="48">
        <f t="shared" si="4"/>
        <v>4500000</v>
      </c>
    </row>
    <row r="25" s="2" customFormat="1" ht="41.25" customHeight="1" spans="1:12">
      <c r="A25" s="17">
        <v>20</v>
      </c>
      <c r="B25" s="18" t="s">
        <v>36</v>
      </c>
      <c r="C25" s="19" t="s">
        <v>18</v>
      </c>
      <c r="D25" s="20">
        <v>10</v>
      </c>
      <c r="E25" s="21">
        <v>55000</v>
      </c>
      <c r="F25" s="22">
        <v>65200</v>
      </c>
      <c r="G25" s="22">
        <v>61000</v>
      </c>
      <c r="H25" s="23">
        <f t="shared" si="0"/>
        <v>0.0848742093905715</v>
      </c>
      <c r="I25" s="22">
        <f t="shared" si="1"/>
        <v>60400</v>
      </c>
      <c r="J25" s="47">
        <f t="shared" si="2"/>
        <v>604000</v>
      </c>
      <c r="K25" s="22">
        <f t="shared" si="3"/>
        <v>55000</v>
      </c>
      <c r="L25" s="48">
        <f t="shared" si="4"/>
        <v>550000</v>
      </c>
    </row>
    <row r="26" s="2" customFormat="1" ht="18.75" customHeight="1" spans="1:12">
      <c r="A26" s="17">
        <v>21</v>
      </c>
      <c r="B26" s="18" t="s">
        <v>37</v>
      </c>
      <c r="C26" s="19" t="s">
        <v>18</v>
      </c>
      <c r="D26" s="20">
        <v>10</v>
      </c>
      <c r="E26" s="21">
        <v>7500</v>
      </c>
      <c r="F26" s="22">
        <v>7100</v>
      </c>
      <c r="G26" s="22">
        <v>6900</v>
      </c>
      <c r="H26" s="23">
        <f t="shared" si="0"/>
        <v>0.0426286111158683</v>
      </c>
      <c r="I26" s="22">
        <f t="shared" si="1"/>
        <v>7166.66666666667</v>
      </c>
      <c r="J26" s="47">
        <f t="shared" si="2"/>
        <v>71666.6666666667</v>
      </c>
      <c r="K26" s="22">
        <f t="shared" si="3"/>
        <v>6900</v>
      </c>
      <c r="L26" s="48">
        <f t="shared" si="4"/>
        <v>69000</v>
      </c>
    </row>
    <row r="27" s="2" customFormat="1" ht="24.75" customHeight="1" spans="1:12">
      <c r="A27" s="17">
        <v>22</v>
      </c>
      <c r="B27" s="18" t="s">
        <v>38</v>
      </c>
      <c r="C27" s="19" t="s">
        <v>18</v>
      </c>
      <c r="D27" s="20">
        <v>10</v>
      </c>
      <c r="E27" s="21">
        <v>47000</v>
      </c>
      <c r="F27" s="22">
        <v>64380</v>
      </c>
      <c r="G27" s="22">
        <v>62700</v>
      </c>
      <c r="H27" s="23">
        <f t="shared" si="0"/>
        <v>0.165204166359298</v>
      </c>
      <c r="I27" s="22">
        <f t="shared" si="1"/>
        <v>58026.6666666667</v>
      </c>
      <c r="J27" s="47">
        <f t="shared" si="2"/>
        <v>580266.666666667</v>
      </c>
      <c r="K27" s="22">
        <f t="shared" si="3"/>
        <v>47000</v>
      </c>
      <c r="L27" s="48">
        <f t="shared" si="4"/>
        <v>470000</v>
      </c>
    </row>
    <row r="28" s="2" customFormat="1" ht="32.25" customHeight="1" spans="1:12">
      <c r="A28" s="17">
        <v>23</v>
      </c>
      <c r="B28" s="18" t="s">
        <v>39</v>
      </c>
      <c r="C28" s="19" t="s">
        <v>18</v>
      </c>
      <c r="D28" s="20">
        <v>10</v>
      </c>
      <c r="E28" s="21">
        <v>8000</v>
      </c>
      <c r="F28" s="22">
        <v>8250</v>
      </c>
      <c r="G28" s="22">
        <v>7900</v>
      </c>
      <c r="H28" s="23">
        <f t="shared" si="0"/>
        <v>0.022394728419031</v>
      </c>
      <c r="I28" s="22">
        <f t="shared" si="1"/>
        <v>8050</v>
      </c>
      <c r="J28" s="47">
        <f t="shared" si="2"/>
        <v>80500</v>
      </c>
      <c r="K28" s="22">
        <f t="shared" si="3"/>
        <v>7900</v>
      </c>
      <c r="L28" s="48">
        <f t="shared" si="4"/>
        <v>79000</v>
      </c>
    </row>
    <row r="29" s="2" customFormat="1" ht="38.25" customHeight="1" spans="1:12">
      <c r="A29" s="17">
        <v>24</v>
      </c>
      <c r="B29" s="18" t="s">
        <v>40</v>
      </c>
      <c r="C29" s="19" t="s">
        <v>18</v>
      </c>
      <c r="D29" s="20">
        <v>10</v>
      </c>
      <c r="E29" s="21">
        <v>500</v>
      </c>
      <c r="F29" s="22">
        <v>500</v>
      </c>
      <c r="G29" s="22">
        <v>520</v>
      </c>
      <c r="H29" s="23">
        <f t="shared" si="0"/>
        <v>0.0227901422048536</v>
      </c>
      <c r="I29" s="22">
        <f t="shared" si="1"/>
        <v>506.666666666667</v>
      </c>
      <c r="J29" s="47">
        <f t="shared" si="2"/>
        <v>5066.66666666667</v>
      </c>
      <c r="K29" s="22">
        <f t="shared" si="3"/>
        <v>500</v>
      </c>
      <c r="L29" s="48">
        <f t="shared" si="4"/>
        <v>5000</v>
      </c>
    </row>
    <row r="30" s="2" customFormat="1" ht="45" customHeight="1" spans="1:12">
      <c r="A30" s="17">
        <v>25</v>
      </c>
      <c r="B30" s="18" t="s">
        <v>41</v>
      </c>
      <c r="C30" s="19" t="s">
        <v>18</v>
      </c>
      <c r="D30" s="20">
        <v>10</v>
      </c>
      <c r="E30" s="21">
        <v>37000</v>
      </c>
      <c r="F30" s="22">
        <v>39400</v>
      </c>
      <c r="G30" s="22">
        <v>38000</v>
      </c>
      <c r="H30" s="23">
        <f t="shared" si="0"/>
        <v>0.0316138834266173</v>
      </c>
      <c r="I30" s="22">
        <f t="shared" si="1"/>
        <v>38133.3333333333</v>
      </c>
      <c r="J30" s="47">
        <f t="shared" si="2"/>
        <v>381333.333333333</v>
      </c>
      <c r="K30" s="22">
        <f t="shared" si="3"/>
        <v>37000</v>
      </c>
      <c r="L30" s="48">
        <f t="shared" si="4"/>
        <v>370000</v>
      </c>
    </row>
    <row r="31" s="2" customFormat="1" ht="26.25" customHeight="1" spans="1:12">
      <c r="A31" s="17">
        <v>26</v>
      </c>
      <c r="B31" s="18" t="s">
        <v>42</v>
      </c>
      <c r="C31" s="19" t="s">
        <v>18</v>
      </c>
      <c r="D31" s="20">
        <v>10</v>
      </c>
      <c r="E31" s="21">
        <v>2800</v>
      </c>
      <c r="F31" s="22">
        <v>3000</v>
      </c>
      <c r="G31" s="22">
        <v>3500</v>
      </c>
      <c r="H31" s="23">
        <f t="shared" si="0"/>
        <v>0.116308105660129</v>
      </c>
      <c r="I31" s="22">
        <f t="shared" si="1"/>
        <v>3100</v>
      </c>
      <c r="J31" s="47">
        <f t="shared" si="2"/>
        <v>31000</v>
      </c>
      <c r="K31" s="22">
        <f t="shared" si="3"/>
        <v>2800</v>
      </c>
      <c r="L31" s="48">
        <f t="shared" si="4"/>
        <v>28000</v>
      </c>
    </row>
    <row r="32" s="2" customFormat="1" ht="26.25" customHeight="1" spans="1:12">
      <c r="A32" s="17">
        <v>27</v>
      </c>
      <c r="B32" s="18" t="s">
        <v>43</v>
      </c>
      <c r="C32" s="19" t="s">
        <v>18</v>
      </c>
      <c r="D32" s="20">
        <v>10</v>
      </c>
      <c r="E32" s="21">
        <v>13500</v>
      </c>
      <c r="F32" s="22">
        <v>15830</v>
      </c>
      <c r="G32" s="22">
        <v>17000</v>
      </c>
      <c r="H32" s="23">
        <f t="shared" si="0"/>
        <v>0.115373413080211</v>
      </c>
      <c r="I32" s="22">
        <f t="shared" si="1"/>
        <v>15443.3333333333</v>
      </c>
      <c r="J32" s="47">
        <f t="shared" si="2"/>
        <v>154433.333333333</v>
      </c>
      <c r="K32" s="22">
        <f t="shared" si="3"/>
        <v>13500</v>
      </c>
      <c r="L32" s="48">
        <f t="shared" si="4"/>
        <v>135000</v>
      </c>
    </row>
    <row r="33" s="2" customFormat="1" ht="16.5" customHeight="1" spans="1:12">
      <c r="A33" s="17">
        <v>28</v>
      </c>
      <c r="B33" s="18" t="s">
        <v>44</v>
      </c>
      <c r="C33" s="19" t="s">
        <v>18</v>
      </c>
      <c r="D33" s="20">
        <v>10</v>
      </c>
      <c r="E33" s="21">
        <v>18000</v>
      </c>
      <c r="F33" s="22">
        <v>22000</v>
      </c>
      <c r="G33" s="22">
        <v>23400</v>
      </c>
      <c r="H33" s="23">
        <f t="shared" si="0"/>
        <v>0.132604729066143</v>
      </c>
      <c r="I33" s="22">
        <f t="shared" si="1"/>
        <v>21133.3333333333</v>
      </c>
      <c r="J33" s="47">
        <f t="shared" si="2"/>
        <v>211333.333333333</v>
      </c>
      <c r="K33" s="22">
        <f t="shared" si="3"/>
        <v>18000</v>
      </c>
      <c r="L33" s="48">
        <f t="shared" si="4"/>
        <v>180000</v>
      </c>
    </row>
    <row r="34" s="2" customFormat="1" ht="16.5" customHeight="1" spans="1:12">
      <c r="A34" s="17">
        <v>29</v>
      </c>
      <c r="B34" s="18" t="s">
        <v>45</v>
      </c>
      <c r="C34" s="19" t="s">
        <v>18</v>
      </c>
      <c r="D34" s="20">
        <v>11</v>
      </c>
      <c r="E34" s="21">
        <v>5000</v>
      </c>
      <c r="F34" s="22">
        <v>15000</v>
      </c>
      <c r="G34" s="22">
        <v>13500</v>
      </c>
      <c r="H34" s="23">
        <v>0.2829</v>
      </c>
      <c r="I34" s="22">
        <f t="shared" si="1"/>
        <v>11166.6666666667</v>
      </c>
      <c r="J34" s="47">
        <f t="shared" si="2"/>
        <v>122833.333333333</v>
      </c>
      <c r="K34" s="22">
        <f t="shared" si="3"/>
        <v>5000</v>
      </c>
      <c r="L34" s="48">
        <f t="shared" si="4"/>
        <v>55000</v>
      </c>
    </row>
    <row r="35" s="2" customFormat="1" ht="36" customHeight="1" spans="1:12">
      <c r="A35" s="17">
        <v>30</v>
      </c>
      <c r="B35" s="18" t="s">
        <v>46</v>
      </c>
      <c r="C35" s="19" t="s">
        <v>47</v>
      </c>
      <c r="D35" s="20">
        <v>11</v>
      </c>
      <c r="E35" s="21">
        <v>900</v>
      </c>
      <c r="F35" s="22">
        <v>750</v>
      </c>
      <c r="G35" s="22">
        <v>1000</v>
      </c>
      <c r="H35" s="23">
        <f t="shared" si="0"/>
        <v>0.142449706325863</v>
      </c>
      <c r="I35" s="22">
        <f t="shared" si="1"/>
        <v>883.333333333333</v>
      </c>
      <c r="J35" s="47">
        <f t="shared" si="2"/>
        <v>9716.66666666667</v>
      </c>
      <c r="K35" s="22">
        <f t="shared" si="3"/>
        <v>750</v>
      </c>
      <c r="L35" s="48">
        <f t="shared" si="4"/>
        <v>8250</v>
      </c>
    </row>
    <row r="36" s="2" customFormat="1" ht="59.25" customHeight="1" spans="1:12">
      <c r="A36" s="17">
        <v>31</v>
      </c>
      <c r="B36" s="18" t="s">
        <v>48</v>
      </c>
      <c r="C36" s="19" t="s">
        <v>18</v>
      </c>
      <c r="D36" s="20">
        <v>10</v>
      </c>
      <c r="E36" s="21">
        <v>3500</v>
      </c>
      <c r="F36" s="22">
        <v>5300</v>
      </c>
      <c r="G36" s="22">
        <v>6000</v>
      </c>
      <c r="H36" s="23">
        <f t="shared" si="0"/>
        <v>0.261426244893961</v>
      </c>
      <c r="I36" s="22">
        <f t="shared" si="1"/>
        <v>4933.33333333333</v>
      </c>
      <c r="J36" s="47">
        <f t="shared" si="2"/>
        <v>49333.3333333333</v>
      </c>
      <c r="K36" s="22">
        <f t="shared" si="3"/>
        <v>3500</v>
      </c>
      <c r="L36" s="48">
        <f t="shared" si="4"/>
        <v>35000</v>
      </c>
    </row>
    <row r="37" s="2" customFormat="1" ht="22.5" customHeight="1" spans="1:12">
      <c r="A37" s="17">
        <v>32</v>
      </c>
      <c r="B37" s="18" t="s">
        <v>49</v>
      </c>
      <c r="C37" s="19" t="s">
        <v>18</v>
      </c>
      <c r="D37" s="20">
        <v>11</v>
      </c>
      <c r="E37" s="21">
        <v>6000</v>
      </c>
      <c r="F37" s="22">
        <v>7500</v>
      </c>
      <c r="G37" s="22">
        <v>8200</v>
      </c>
      <c r="H37" s="23">
        <f t="shared" si="0"/>
        <v>0.155389081106796</v>
      </c>
      <c r="I37" s="22">
        <f t="shared" si="1"/>
        <v>7233.33333333333</v>
      </c>
      <c r="J37" s="47">
        <f t="shared" si="2"/>
        <v>79566.6666666667</v>
      </c>
      <c r="K37" s="22">
        <f t="shared" si="3"/>
        <v>6000</v>
      </c>
      <c r="L37" s="48">
        <f t="shared" si="4"/>
        <v>66000</v>
      </c>
    </row>
    <row r="38" s="2" customFormat="1" ht="47.25" customHeight="1" spans="1:12">
      <c r="A38" s="17">
        <v>33</v>
      </c>
      <c r="B38" s="18" t="s">
        <v>50</v>
      </c>
      <c r="C38" s="19" t="s">
        <v>18</v>
      </c>
      <c r="D38" s="20">
        <v>10</v>
      </c>
      <c r="E38" s="21">
        <v>300</v>
      </c>
      <c r="F38" s="22">
        <v>320</v>
      </c>
      <c r="G38" s="22">
        <v>300</v>
      </c>
      <c r="H38" s="23">
        <f t="shared" si="0"/>
        <v>0.0376532784254104</v>
      </c>
      <c r="I38" s="22">
        <f t="shared" si="1"/>
        <v>306.666666666667</v>
      </c>
      <c r="J38" s="47">
        <f t="shared" si="2"/>
        <v>3066.66666666667</v>
      </c>
      <c r="K38" s="22">
        <f t="shared" si="3"/>
        <v>300</v>
      </c>
      <c r="L38" s="48">
        <f t="shared" si="4"/>
        <v>3000</v>
      </c>
    </row>
    <row r="39" s="2" customFormat="1" ht="24" customHeight="1" spans="1:12">
      <c r="A39" s="17">
        <v>34</v>
      </c>
      <c r="B39" s="18" t="s">
        <v>51</v>
      </c>
      <c r="C39" s="19" t="s">
        <v>18</v>
      </c>
      <c r="D39" s="20">
        <v>11</v>
      </c>
      <c r="E39" s="21">
        <v>25000</v>
      </c>
      <c r="F39" s="22">
        <v>45000</v>
      </c>
      <c r="G39" s="22">
        <v>45000</v>
      </c>
      <c r="H39" s="23">
        <f t="shared" si="0"/>
        <v>0.301226227403283</v>
      </c>
      <c r="I39" s="22">
        <f t="shared" si="1"/>
        <v>38333.3333333333</v>
      </c>
      <c r="J39" s="47">
        <f t="shared" si="2"/>
        <v>421666.666666667</v>
      </c>
      <c r="K39" s="22">
        <f t="shared" si="3"/>
        <v>25000</v>
      </c>
      <c r="L39" s="48">
        <f t="shared" si="4"/>
        <v>275000</v>
      </c>
    </row>
    <row r="40" s="2" customFormat="1" ht="30" customHeight="1" spans="1:12">
      <c r="A40" s="17">
        <v>35</v>
      </c>
      <c r="B40" s="18" t="s">
        <v>52</v>
      </c>
      <c r="C40" s="19" t="s">
        <v>53</v>
      </c>
      <c r="D40" s="20">
        <v>10</v>
      </c>
      <c r="E40" s="21">
        <v>18000</v>
      </c>
      <c r="F40" s="22">
        <v>22000</v>
      </c>
      <c r="G40" s="22">
        <v>23400</v>
      </c>
      <c r="H40" s="23">
        <f t="shared" si="0"/>
        <v>0.132604729066143</v>
      </c>
      <c r="I40" s="22">
        <f t="shared" si="1"/>
        <v>21133.3333333333</v>
      </c>
      <c r="J40" s="47">
        <f t="shared" si="2"/>
        <v>211333.333333333</v>
      </c>
      <c r="K40" s="22">
        <f t="shared" si="3"/>
        <v>18000</v>
      </c>
      <c r="L40" s="48">
        <f t="shared" si="4"/>
        <v>180000</v>
      </c>
    </row>
    <row r="41" ht="17.25" customHeight="1" spans="1:12">
      <c r="A41" s="24" t="s">
        <v>54</v>
      </c>
      <c r="B41" s="25"/>
      <c r="C41" s="25"/>
      <c r="D41" s="25"/>
      <c r="E41" s="25"/>
      <c r="F41" s="25"/>
      <c r="G41" s="25"/>
      <c r="H41" s="25"/>
      <c r="I41" s="25"/>
      <c r="J41" s="25"/>
      <c r="K41" s="49"/>
      <c r="L41" s="50">
        <f>SUM(L6:L40)</f>
        <v>21077650</v>
      </c>
    </row>
    <row r="42" ht="99.95" customHeight="1" spans="1:14">
      <c r="A42" s="26"/>
      <c r="B42" s="27" t="s">
        <v>55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51"/>
    </row>
    <row r="43" ht="48.75" customHeight="1" spans="1:14">
      <c r="A43" s="26"/>
      <c r="B43" s="28" t="s">
        <v>56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51"/>
    </row>
    <row r="44" ht="10.5" customHeight="1" spans="1:14">
      <c r="A44" s="26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51"/>
    </row>
    <row r="45" ht="10.5" hidden="1" customHeight="1" spans="1:14">
      <c r="A45" s="26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51"/>
    </row>
    <row r="46" ht="37.5" customHeight="1" spans="1:14">
      <c r="A46" s="26"/>
      <c r="B46" s="29" t="s">
        <v>57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51"/>
    </row>
    <row r="47" ht="12.75" customHeight="1" spans="1:14">
      <c r="A47" s="26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51"/>
    </row>
    <row r="48" ht="72" customHeight="1" spans="1:14">
      <c r="A48" s="30"/>
      <c r="B48" s="31" t="s">
        <v>58</v>
      </c>
      <c r="C48" s="31"/>
      <c r="D48" s="31"/>
      <c r="E48" s="31"/>
      <c r="F48" s="31"/>
      <c r="G48" s="31"/>
      <c r="H48" s="31"/>
      <c r="I48" s="52"/>
      <c r="J48" s="52"/>
      <c r="K48" s="52"/>
      <c r="L48" s="52"/>
      <c r="M48" s="52"/>
      <c r="N48" s="51"/>
    </row>
    <row r="49" ht="32.25" customHeight="1" spans="1:14">
      <c r="A49" s="30"/>
      <c r="B49" s="32" t="s">
        <v>59</v>
      </c>
      <c r="C49" s="32"/>
      <c r="D49" s="32"/>
      <c r="E49" s="32"/>
      <c r="F49" s="32"/>
      <c r="G49" s="32"/>
      <c r="H49" s="33"/>
      <c r="I49" s="52"/>
      <c r="J49" s="52"/>
      <c r="K49" s="52"/>
      <c r="L49" s="52"/>
      <c r="M49" s="52"/>
      <c r="N49" s="51"/>
    </row>
    <row r="50" ht="46.5" customHeight="1" spans="1:14">
      <c r="A50" s="26"/>
      <c r="B50" s="32"/>
      <c r="C50" s="32"/>
      <c r="D50" s="32"/>
      <c r="E50" s="32"/>
      <c r="F50" s="32"/>
      <c r="G50" s="32"/>
      <c r="H50" s="34"/>
      <c r="I50" s="34"/>
      <c r="J50" s="34"/>
      <c r="K50" s="34"/>
      <c r="L50" s="34"/>
      <c r="M50" s="34"/>
      <c r="N50" s="51"/>
    </row>
    <row r="51" spans="1:14">
      <c r="A51" s="26"/>
      <c r="B51" s="35"/>
      <c r="C51" s="35"/>
      <c r="D51" s="35"/>
      <c r="E51" s="36"/>
      <c r="F51" s="37"/>
      <c r="G51" s="37"/>
      <c r="H51" s="37"/>
      <c r="I51" s="37"/>
      <c r="J51" s="37"/>
      <c r="K51" s="37"/>
      <c r="L51" s="37"/>
      <c r="M51" s="37"/>
      <c r="N51" s="53"/>
    </row>
    <row r="52" spans="1:14">
      <c r="A52" s="26"/>
      <c r="B52" s="38" t="s">
        <v>60</v>
      </c>
      <c r="C52" s="38"/>
      <c r="D52" s="38"/>
      <c r="E52" s="38"/>
      <c r="F52" s="38"/>
      <c r="G52" s="38"/>
      <c r="H52" s="37"/>
      <c r="I52" s="37"/>
      <c r="J52" s="37"/>
      <c r="K52" s="37"/>
      <c r="L52" s="37"/>
      <c r="M52" s="37"/>
      <c r="N52" s="53"/>
    </row>
    <row r="53" spans="1:13">
      <c r="A53" s="26"/>
      <c r="B53" s="39"/>
      <c r="C53" s="40"/>
      <c r="D53" s="40"/>
      <c r="E53" s="40"/>
      <c r="F53" s="40"/>
      <c r="G53" s="40"/>
      <c r="H53" s="41"/>
      <c r="I53" s="54"/>
      <c r="J53" s="54"/>
      <c r="K53" s="55"/>
      <c r="L53" s="55"/>
      <c r="M53" s="55"/>
    </row>
    <row r="54" spans="1:8">
      <c r="A54" s="26"/>
      <c r="B54" s="39"/>
      <c r="C54" s="40"/>
      <c r="E54" s="42"/>
      <c r="F54" s="42"/>
      <c r="G54" s="42"/>
      <c r="H54" s="43"/>
    </row>
    <row r="55" spans="1:7">
      <c r="A55" s="26"/>
      <c r="E55" s="42"/>
      <c r="F55" s="42"/>
      <c r="G55" s="42"/>
    </row>
    <row r="56" spans="1:7">
      <c r="A56" s="26"/>
      <c r="E56" s="42"/>
      <c r="F56" s="42"/>
      <c r="G56" s="42"/>
    </row>
    <row r="57" spans="1:7">
      <c r="A57" s="26"/>
      <c r="E57" s="42"/>
      <c r="F57" s="42"/>
      <c r="G57" s="42"/>
    </row>
    <row r="58" spans="1:7">
      <c r="A58" s="26"/>
      <c r="E58" s="42"/>
      <c r="F58" s="42"/>
      <c r="G58" s="42"/>
    </row>
    <row r="59" spans="1:7">
      <c r="A59" s="26"/>
      <c r="E59" s="42"/>
      <c r="F59" s="42"/>
      <c r="G59" s="42"/>
    </row>
    <row r="60" spans="1:7">
      <c r="A60" s="26"/>
      <c r="E60" s="42"/>
      <c r="F60" s="42"/>
      <c r="G60" s="42"/>
    </row>
  </sheetData>
  <mergeCells count="27">
    <mergeCell ref="A1:L1"/>
    <mergeCell ref="A2:L2"/>
    <mergeCell ref="E3:G3"/>
    <mergeCell ref="H3:I3"/>
    <mergeCell ref="J3:L3"/>
    <mergeCell ref="A41:K41"/>
    <mergeCell ref="B42:M42"/>
    <mergeCell ref="B46:M46"/>
    <mergeCell ref="B48:H48"/>
    <mergeCell ref="I48:M48"/>
    <mergeCell ref="I49:M49"/>
    <mergeCell ref="B52:G52"/>
    <mergeCell ref="C53:F53"/>
    <mergeCell ref="I53:J53"/>
    <mergeCell ref="E54:F54"/>
    <mergeCell ref="E55:F55"/>
    <mergeCell ref="E56:F56"/>
    <mergeCell ref="E57:F57"/>
    <mergeCell ref="E58:F58"/>
    <mergeCell ref="E59:F59"/>
    <mergeCell ref="E60:F60"/>
    <mergeCell ref="A3:A4"/>
    <mergeCell ref="B3:B4"/>
    <mergeCell ref="C3:C4"/>
    <mergeCell ref="D3:D4"/>
    <mergeCell ref="B43:M45"/>
    <mergeCell ref="B49:G50"/>
  </mergeCells>
  <pageMargins left="0.25" right="0.25" top="0.75" bottom="0.75" header="0.3" footer="0.3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ОБОСНОВАНИЕ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Оксана</cp:lastModifiedBy>
  <dcterms:created xsi:type="dcterms:W3CDTF">1996-10-08T23:32:00Z</dcterms:created>
  <cp:lastPrinted>2025-07-07T06:27:00Z</cp:lastPrinted>
  <dcterms:modified xsi:type="dcterms:W3CDTF">2026-02-21T16:14:51Z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551B115EFA50491391709AFEA530A94F_12</vt:lpwstr>
  </property>
  <property fmtid="{D5CDD505-2E9C-101B-9397-08002B2CF9AE}" pid="3" name="KSOProductBuildVer">
    <vt:lpwstr>1049-12.2.0.23196</vt:lpwstr>
  </property>
</Properties>
</file>