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79F28359-CCC7-4F53-827B-CFEBE2404D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16" i="3"/>
  <c r="F20" i="3"/>
  <c r="D15" i="3"/>
  <c r="D27" i="3"/>
  <c r="D26" i="3"/>
  <c r="D25" i="3"/>
  <c r="D23" i="3"/>
  <c r="D22" i="3"/>
  <c r="D21" i="3"/>
  <c r="D24" i="3"/>
  <c r="D17" i="3"/>
  <c r="D19" i="3"/>
  <c r="D18" i="3"/>
  <c r="E22" i="3" l="1"/>
  <c r="E23" i="3"/>
  <c r="E24" i="3"/>
  <c r="E25" i="3"/>
  <c r="E26" i="3"/>
  <c r="E27" i="3"/>
  <c r="E21" i="3"/>
  <c r="E18" i="3"/>
  <c r="E19" i="3"/>
  <c r="E17" i="3"/>
  <c r="E15" i="3"/>
  <c r="D20" i="3"/>
  <c r="E20" i="3" l="1"/>
  <c r="E16" i="3"/>
  <c r="D16" i="3"/>
  <c r="D28" i="3" s="1"/>
  <c r="E28" i="3" l="1"/>
  <c r="C9" i="3" l="1"/>
</calcChain>
</file>

<file path=xl/sharedStrings.xml><?xml version="1.0" encoding="utf-8"?>
<sst xmlns="http://schemas.openxmlformats.org/spreadsheetml/2006/main" count="38" uniqueCount="38">
  <si>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</si>
  <si>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</si>
  <si>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</si>
  <si>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</si>
  <si>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</si>
  <si>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</si>
  <si>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Общая площадь жилых помещений, м2</t>
  </si>
  <si>
    <t>Наименование работ:</t>
  </si>
  <si>
    <t>1.</t>
  </si>
  <si>
    <t>Работы по содержанию и ремонту конструктивных элементов МКД</t>
  </si>
  <si>
    <t>2.</t>
  </si>
  <si>
    <t>3.</t>
  </si>
  <si>
    <t>Уборка мест общего пользования</t>
  </si>
  <si>
    <t>Текущий ремонт</t>
  </si>
  <si>
    <t>4.</t>
  </si>
  <si>
    <t>Содержание и ремонт мусоропроводов</t>
  </si>
  <si>
    <t>ИТОГО по МКД</t>
  </si>
  <si>
    <t>ЖЭУ 1</t>
  </si>
  <si>
    <t>Общая площадь жилых помещений в МКД с мусоропроводом, м2</t>
  </si>
  <si>
    <t>Итого расходов на содержание общего имущества в МКД по ЖЭУ 1:</t>
  </si>
  <si>
    <t>67 МКД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</si>
  <si>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МКД: техническое обслуживание и ремонт инженерных систем</t>
  </si>
  <si>
    <t>5.</t>
  </si>
  <si>
    <t>Содержание лифтов</t>
  </si>
  <si>
    <t>Общая площадь жилых помещений в МКД без лифта и мусоропровода, м2</t>
  </si>
  <si>
    <t>Общая площадь жилых помещений в МКД с лифтом и мусоропроводом, м2</t>
  </si>
  <si>
    <t>Общая площадь жилых помещений в МКД с лифтом, м2</t>
  </si>
  <si>
    <t>Работы по дератизации, дезинсекции и дезинфекции помещений, входящих в состав общего имущества в многоквартирном доме</t>
  </si>
  <si>
    <t>Итого</t>
  </si>
  <si>
    <t>Техническое обслуживание и ремонт инженерных систем</t>
  </si>
  <si>
    <t>Содержание и ремонт систем дымоудаления и вентиляции</t>
  </si>
  <si>
    <t>Работы по обеспечению пожаной безопасности</t>
  </si>
  <si>
    <t>6.</t>
  </si>
  <si>
    <t>Услуги и работы по управлению МКД</t>
  </si>
  <si>
    <t xml:space="preserve">Работы и услуги по содержанию помещений </t>
  </si>
  <si>
    <t xml:space="preserve">на 1м2 </t>
  </si>
  <si>
    <t>Ремонт подъездов</t>
  </si>
  <si>
    <t>на 1 месяц (2-го полугодия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</si>
</sst>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/>
    <xf numFmtId="0" fontId="8" fillId="0" borderId="1" xfId="2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8" fillId="0" borderId="0" xfId="1" applyFont="1"/>
    <xf numFmtId="0" fontId="7" fillId="0" borderId="0" xfId="2" applyFont="1" applyAlignment="1">
      <alignment horizontal="center"/>
    </xf>
    <xf numFmtId="0" fontId="7" fillId="2" borderId="1" xfId="1" applyFont="1" applyFill="1" applyBorder="1" applyAlignment="1">
      <alignment vertical="center" wrapText="1"/>
    </xf>
    <xf numFmtId="0" fontId="11" fillId="0" borderId="0" xfId="1" applyFont="1" applyAlignment="1">
      <alignment horizont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2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/>
    </xf>
    <xf numFmtId="4" fontId="7" fillId="3" borderId="1" xfId="1" applyNumberFormat="1" applyFont="1" applyFill="1" applyBorder="1" applyAlignment="1">
      <alignment horizontal="center" vertical="center"/>
    </xf>
    <xf numFmtId="164" fontId="8" fillId="4" borderId="1" xfId="4" applyNumberFormat="1" applyFont="1" applyFill="1" applyBorder="1" applyAlignment="1" applyProtection="1">
      <alignment horizontal="center" vertical="center" wrapText="1"/>
      <protection locked="0" hidden="1"/>
    </xf>
    <xf numFmtId="4" fontId="7" fillId="0" borderId="0" xfId="1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14" fillId="3" borderId="0" xfId="1" applyNumberFormat="1" applyFont="1" applyFill="1" applyAlignment="1">
      <alignment horizontal="center" vertical="center"/>
    </xf>
    <xf numFmtId="0" fontId="9" fillId="0" borderId="0" xfId="5" applyFont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6">
    <cellStyle name="Обычный" xfId="0" builtinId="0"/>
    <cellStyle name="Обычный_ЖЭУ1" xfId="5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  <cellStyle name="Обычный_Сводная по углю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19" zoomScale="136" zoomScaleNormal="136" workbookViewId="0">
      <selection activeCell="F29" sqref="F29"/>
    </sheetView>
  </sheetViews>
  <sheetFormatPr defaultRowHeight="14.5" x14ac:dyDescent="0.35"/>
  <cols>
    <col min="1" max="1" width="5.81640625" customWidth="1"/>
    <col min="2" max="2" width="54.81640625" customWidth="1"/>
    <col min="3" max="3" width="12.7265625" customWidth="1"/>
    <col min="4" max="4" width="12" customWidth="1"/>
    <col min="5" max="5" width="12.453125" customWidth="1"/>
    <col min="6" max="6" width="12.7265625" customWidth="1"/>
  </cols>
  <sheetData>
    <row r="1" spans="1:6" ht="16" x14ac:dyDescent="0.5">
      <c r="A1" s="2"/>
      <c r="B1" s="2"/>
      <c r="C1" s="1"/>
      <c r="D1" s="1"/>
    </row>
    <row r="2" spans="1:6" x14ac:dyDescent="0.35">
      <c r="A2" s="3"/>
      <c r="B2" s="16" t="s">
        <v>0</v>
      </c>
      <c r="C2" s="17"/>
      <c r="D2" s="20" t="s">
        <v>20</v>
      </c>
    </row>
    <row r="3" spans="1:6" x14ac:dyDescent="0.35">
      <c r="A3" s="3"/>
      <c r="B3" s="16" t="s">
        <v>1</v>
      </c>
      <c r="C3" s="17"/>
      <c r="D3" s="17"/>
    </row>
    <row r="4" spans="1:6" x14ac:dyDescent="0.35">
      <c r="A4" s="3"/>
      <c r="B4" s="18" t="s">
        <v>37</v>
      </c>
      <c r="C4" s="17"/>
      <c r="D4" s="17"/>
    </row>
    <row r="5" spans="1:6" x14ac:dyDescent="0.35">
      <c r="A5" s="1"/>
      <c r="B5" s="17"/>
      <c r="C5" s="42" t="s">
        <v>17</v>
      </c>
      <c r="D5" s="42"/>
    </row>
    <row r="6" spans="1:6" x14ac:dyDescent="0.35">
      <c r="A6" s="3"/>
      <c r="B6" s="4"/>
      <c r="C6" s="1"/>
      <c r="D6" s="1"/>
    </row>
    <row r="7" spans="1:6" ht="15" customHeight="1" x14ac:dyDescent="0.35">
      <c r="A7" s="8" t="s">
        <v>2</v>
      </c>
      <c r="B7" s="5" t="s">
        <v>3</v>
      </c>
      <c r="C7" s="45" t="s">
        <v>16</v>
      </c>
      <c r="D7" s="46"/>
      <c r="E7" s="47"/>
    </row>
    <row r="8" spans="1:6" x14ac:dyDescent="0.35">
      <c r="A8" s="9" t="s">
        <v>4</v>
      </c>
      <c r="B8" s="43" t="s">
        <v>5</v>
      </c>
      <c r="C8" s="44"/>
      <c r="D8" s="36" t="s">
        <v>35</v>
      </c>
      <c r="E8" s="29" t="s">
        <v>28</v>
      </c>
    </row>
    <row r="9" spans="1:6" x14ac:dyDescent="0.35">
      <c r="A9" s="10"/>
      <c r="B9" s="6" t="s">
        <v>6</v>
      </c>
      <c r="C9" s="22">
        <f>C10+C11+C12+C13</f>
        <v>199886.04000000004</v>
      </c>
      <c r="D9" s="7"/>
      <c r="E9" s="30"/>
    </row>
    <row r="10" spans="1:6" ht="26.5" x14ac:dyDescent="0.35">
      <c r="A10" s="10"/>
      <c r="B10" s="28" t="s">
        <v>25</v>
      </c>
      <c r="C10" s="22">
        <v>33807.01</v>
      </c>
      <c r="D10" s="7"/>
      <c r="E10" s="30"/>
    </row>
    <row r="11" spans="1:6" ht="26.5" x14ac:dyDescent="0.35">
      <c r="A11" s="10"/>
      <c r="B11" s="28" t="s">
        <v>24</v>
      </c>
      <c r="C11" s="22">
        <v>154031.73000000001</v>
      </c>
      <c r="D11" s="7"/>
      <c r="E11" s="30"/>
    </row>
    <row r="12" spans="1:6" x14ac:dyDescent="0.35">
      <c r="A12" s="10"/>
      <c r="B12" s="28" t="s">
        <v>26</v>
      </c>
      <c r="C12" s="22">
        <v>9589.2000000000007</v>
      </c>
      <c r="D12" s="7"/>
      <c r="E12" s="30"/>
    </row>
    <row r="13" spans="1:6" ht="26.5" x14ac:dyDescent="0.35">
      <c r="A13" s="10"/>
      <c r="B13" s="28" t="s">
        <v>18</v>
      </c>
      <c r="C13" s="22">
        <v>2458.1</v>
      </c>
      <c r="D13" s="7"/>
      <c r="E13" s="30"/>
    </row>
    <row r="14" spans="1:6" x14ac:dyDescent="0.35">
      <c r="A14" s="10"/>
      <c r="B14" s="6" t="s">
        <v>7</v>
      </c>
      <c r="C14" s="23"/>
      <c r="D14" s="7"/>
      <c r="E14" s="30"/>
    </row>
    <row r="15" spans="1:6" ht="26.5" x14ac:dyDescent="0.35">
      <c r="A15" s="11" t="s">
        <v>8</v>
      </c>
      <c r="B15" s="12" t="s">
        <v>9</v>
      </c>
      <c r="C15" s="24"/>
      <c r="D15" s="21">
        <f>2.49*1.2</f>
        <v>2.988</v>
      </c>
      <c r="E15" s="33">
        <f>F15/6</f>
        <v>597659.25666666671</v>
      </c>
      <c r="F15" s="38">
        <v>3585955.54</v>
      </c>
    </row>
    <row r="16" spans="1:6" ht="52.5" x14ac:dyDescent="0.35">
      <c r="A16" s="11" t="s">
        <v>10</v>
      </c>
      <c r="B16" s="12" t="s">
        <v>21</v>
      </c>
      <c r="C16" s="25"/>
      <c r="D16" s="21">
        <f>D17+D18+D19</f>
        <v>4.5888000000000009</v>
      </c>
      <c r="E16" s="33">
        <f>E17+E18+E19</f>
        <v>917476.91500000004</v>
      </c>
      <c r="F16" s="39">
        <f>F17+F18+F19</f>
        <v>5504861.4899999993</v>
      </c>
    </row>
    <row r="17" spans="1:6" x14ac:dyDescent="0.35">
      <c r="A17" s="11"/>
      <c r="B17" s="14" t="s">
        <v>29</v>
      </c>
      <c r="C17" s="25"/>
      <c r="D17" s="32">
        <f>3.333*1.2</f>
        <v>3.9996</v>
      </c>
      <c r="E17" s="31">
        <f>F17/6</f>
        <v>799544.16</v>
      </c>
      <c r="F17" s="40">
        <v>4797264.96</v>
      </c>
    </row>
    <row r="18" spans="1:6" x14ac:dyDescent="0.35">
      <c r="A18" s="11"/>
      <c r="B18" s="14" t="s">
        <v>30</v>
      </c>
      <c r="C18" s="25"/>
      <c r="D18" s="32">
        <f>0.333*1.2</f>
        <v>0.39960000000000001</v>
      </c>
      <c r="E18" s="31">
        <f>F18/6</f>
        <v>79954.41333333333</v>
      </c>
      <c r="F18" s="40">
        <v>479726.48</v>
      </c>
    </row>
    <row r="19" spans="1:6" x14ac:dyDescent="0.35">
      <c r="A19" s="11"/>
      <c r="B19" s="14" t="s">
        <v>31</v>
      </c>
      <c r="C19" s="25"/>
      <c r="D19" s="32">
        <f>0.158*1.2</f>
        <v>0.18959999999999999</v>
      </c>
      <c r="E19" s="31">
        <f>F19/6</f>
        <v>37978.341666666667</v>
      </c>
      <c r="F19" s="40">
        <v>227870.05</v>
      </c>
    </row>
    <row r="20" spans="1:6" x14ac:dyDescent="0.35">
      <c r="A20" s="11" t="s">
        <v>11</v>
      </c>
      <c r="B20" s="12" t="s">
        <v>34</v>
      </c>
      <c r="C20" s="24"/>
      <c r="D20" s="21">
        <f>D21+D22+D23+D24</f>
        <v>10.931999999999999</v>
      </c>
      <c r="E20" s="21">
        <f t="shared" ref="E20:F20" si="0">E21+E22+E23+E24</f>
        <v>2182755.5566666666</v>
      </c>
      <c r="F20" s="37">
        <f t="shared" si="0"/>
        <v>13096533.34</v>
      </c>
    </row>
    <row r="21" spans="1:6" x14ac:dyDescent="0.35">
      <c r="A21" s="13"/>
      <c r="B21" s="14" t="s">
        <v>12</v>
      </c>
      <c r="C21" s="26"/>
      <c r="D21" s="32">
        <f>4.28*1.2</f>
        <v>5.1360000000000001</v>
      </c>
      <c r="E21" s="31">
        <f t="shared" ref="E21:E27" si="1">F21/6</f>
        <v>1027414.2416666667</v>
      </c>
      <c r="F21" s="40">
        <v>6164485.4500000002</v>
      </c>
    </row>
    <row r="22" spans="1:6" x14ac:dyDescent="0.35">
      <c r="A22" s="13"/>
      <c r="B22" s="15" t="s">
        <v>13</v>
      </c>
      <c r="C22" s="26"/>
      <c r="D22" s="32">
        <f>1.88*1.2</f>
        <v>2.2559999999999998</v>
      </c>
      <c r="E22" s="30">
        <f t="shared" si="1"/>
        <v>449743.59333333332</v>
      </c>
      <c r="F22" s="40">
        <v>2698461.56</v>
      </c>
    </row>
    <row r="23" spans="1:6" x14ac:dyDescent="0.35">
      <c r="A23" s="13"/>
      <c r="B23" s="15" t="s">
        <v>36</v>
      </c>
      <c r="C23" s="26"/>
      <c r="D23" s="32">
        <f>2.88*1.2</f>
        <v>3.456</v>
      </c>
      <c r="E23" s="30">
        <f t="shared" si="1"/>
        <v>689606.83833333326</v>
      </c>
      <c r="F23" s="40">
        <v>4137641.03</v>
      </c>
    </row>
    <row r="24" spans="1:6" ht="26.5" x14ac:dyDescent="0.35">
      <c r="A24" s="13"/>
      <c r="B24" s="14" t="s">
        <v>27</v>
      </c>
      <c r="C24" s="26"/>
      <c r="D24" s="32">
        <f>0.07*1.2</f>
        <v>8.4000000000000005E-2</v>
      </c>
      <c r="E24" s="31">
        <f t="shared" si="1"/>
        <v>15990.883333333333</v>
      </c>
      <c r="F24" s="40">
        <v>95945.3</v>
      </c>
    </row>
    <row r="25" spans="1:6" x14ac:dyDescent="0.35">
      <c r="A25" s="11" t="s">
        <v>14</v>
      </c>
      <c r="B25" s="12" t="s">
        <v>33</v>
      </c>
      <c r="C25" s="26"/>
      <c r="D25" s="21">
        <f>4.29*1.2</f>
        <v>5.1479999999999997</v>
      </c>
      <c r="E25" s="33">
        <f t="shared" si="1"/>
        <v>1029413.1066666666</v>
      </c>
      <c r="F25" s="39">
        <v>6176478.6399999997</v>
      </c>
    </row>
    <row r="26" spans="1:6" x14ac:dyDescent="0.35">
      <c r="A26" s="11" t="s">
        <v>22</v>
      </c>
      <c r="B26" s="12" t="s">
        <v>23</v>
      </c>
      <c r="C26" s="26"/>
      <c r="D26" s="21">
        <f>6.27*1.2</f>
        <v>7.5239999999999991</v>
      </c>
      <c r="E26" s="33">
        <f t="shared" si="1"/>
        <v>326339.49833333335</v>
      </c>
      <c r="F26" s="38">
        <v>1958036.99</v>
      </c>
    </row>
    <row r="27" spans="1:6" x14ac:dyDescent="0.35">
      <c r="A27" s="11" t="s">
        <v>32</v>
      </c>
      <c r="B27" s="12" t="s">
        <v>15</v>
      </c>
      <c r="C27" s="24"/>
      <c r="D27" s="21">
        <f>3.05*1.2</f>
        <v>3.6599999999999997</v>
      </c>
      <c r="E27" s="33">
        <f t="shared" si="1"/>
        <v>132730.30499999999</v>
      </c>
      <c r="F27" s="38">
        <v>796381.83</v>
      </c>
    </row>
    <row r="28" spans="1:6" ht="26" x14ac:dyDescent="0.35">
      <c r="A28" s="11"/>
      <c r="B28" s="19" t="s">
        <v>19</v>
      </c>
      <c r="C28" s="34"/>
      <c r="D28" s="35">
        <f>D15+D16+D20+D25+D26+D27</f>
        <v>34.840799999999994</v>
      </c>
      <c r="E28" s="35">
        <f t="shared" ref="E28" si="2">E15+E16+E20+E25+E26+E27</f>
        <v>5186374.6383333327</v>
      </c>
      <c r="F28" s="41">
        <f>E28*3</f>
        <v>15559123.914999999</v>
      </c>
    </row>
    <row r="31" spans="1:6" x14ac:dyDescent="0.35">
      <c r="C31" s="27"/>
    </row>
    <row r="32" spans="1:6" x14ac:dyDescent="0.35">
      <c r="C32" s="27"/>
    </row>
    <row r="33" spans="3:3" x14ac:dyDescent="0.35">
      <c r="C33" s="27"/>
    </row>
    <row r="34" spans="3:3" x14ac:dyDescent="0.35">
      <c r="C34" s="27"/>
    </row>
  </sheetData>
  <mergeCells count="3">
    <mergeCell ref="C5:D5"/>
    <mergeCell ref="B8:C8"/>
    <mergeCell ref="C7:E7"/>
  </mergeCells>
  <pageMargins left="0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2024-12-04T07:46:04Z</cp:lastPrinted>
  <dcterms:created xsi:type="dcterms:W3CDTF">2023-06-21T11:32:48Z</dcterms:created>
  <dcterms:modified xsi:type="dcterms:W3CDTF">2026-02-15T17:31:22Z</dcterms:modified>
</cp:coreProperties>
</file>