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овая структура\Отдел Развития\Тендерный Отдел\Закупки ЭкоВаст\2026\январь\Аренда спецтехики с экипажем\проект\публикаци\"/>
    </mc:Choice>
  </mc:AlternateContent>
  <bookViews>
    <workbookView xWindow="0" yWindow="0" windowWidth="28800" windowHeight="11835"/>
  </bookViews>
  <sheets>
    <sheet name="Расчет цены" sheetId="2" r:id="rId1"/>
  </sheets>
  <definedNames>
    <definedName name="_xlnm.Print_Area" localSheetId="0">'Расчет цены'!$A$1:$S$21</definedName>
  </definedNames>
  <calcPr calcId="152511"/>
</workbook>
</file>

<file path=xl/calcChain.xml><?xml version="1.0" encoding="utf-8"?>
<calcChain xmlns="http://schemas.openxmlformats.org/spreadsheetml/2006/main">
  <c r="M12" i="2" l="1"/>
  <c r="N12" i="2" s="1"/>
  <c r="O12" i="2" s="1"/>
  <c r="P12" i="2" s="1"/>
  <c r="M13" i="2"/>
  <c r="N13" i="2" s="1"/>
  <c r="O13" i="2" s="1"/>
  <c r="P13" i="2" s="1"/>
  <c r="M14" i="2"/>
  <c r="N14" i="2" s="1"/>
  <c r="O14" i="2" s="1"/>
  <c r="P14" i="2" s="1"/>
  <c r="M15" i="2"/>
  <c r="N15" i="2" s="1"/>
  <c r="O15" i="2" s="1"/>
  <c r="P15" i="2" s="1"/>
  <c r="J12" i="2"/>
  <c r="K12" i="2" s="1"/>
  <c r="L12" i="2" s="1"/>
  <c r="J13" i="2"/>
  <c r="K13" i="2" s="1"/>
  <c r="L13" i="2" s="1"/>
  <c r="J14" i="2"/>
  <c r="K14" i="2" s="1"/>
  <c r="L14" i="2" s="1"/>
  <c r="J15" i="2"/>
  <c r="K15" i="2" s="1"/>
  <c r="L15" i="2" s="1"/>
  <c r="M10" i="2"/>
  <c r="N10" i="2" s="1"/>
  <c r="O10" i="2" s="1"/>
  <c r="J10" i="2"/>
  <c r="K10" i="2" l="1"/>
  <c r="L10" i="2" s="1"/>
  <c r="P10" i="2"/>
  <c r="J11" i="2"/>
  <c r="M11" i="2"/>
  <c r="N11" i="2" s="1"/>
  <c r="O11" i="2" s="1"/>
  <c r="P11" i="2" s="1"/>
  <c r="J16" i="2"/>
  <c r="K16" i="2" s="1"/>
  <c r="L16" i="2" s="1"/>
  <c r="M16" i="2"/>
  <c r="N16" i="2" s="1"/>
  <c r="O16" i="2" s="1"/>
  <c r="P16" i="2" s="1"/>
  <c r="P17" i="2" l="1"/>
  <c r="K11" i="2"/>
  <c r="L11" i="2" s="1"/>
</calcChain>
</file>

<file path=xl/sharedStrings.xml><?xml version="1.0" encoding="utf-8"?>
<sst xmlns="http://schemas.openxmlformats.org/spreadsheetml/2006/main" count="46" uniqueCount="30">
  <si>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</si>
  <si>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</si>
  <si>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</si>
  <si>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</si>
  <si>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</si>
  <si>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</si>
  <si>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</si>
  <si>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</si>
  <si>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</si>
  <si>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</si>
  <si>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</si>
  <si>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</si>
  <si>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</si>
  <si>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Характеристики объекта закупки</t>
  </si>
  <si>
    <t>Используемый метод определения НМЦК:</t>
  </si>
  <si>
    <t>Форма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</si>
  <si>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</si>
  <si>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</si>
  <si>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</si>
  <si>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Н(М)ЦК определяемая методом сопоставимых рыночных цен (анализа рынка)*</t>
  </si>
  <si>
    <t>метод сопоставимых рыночных цен (анализа рынка)</t>
  </si>
  <si>
    <t>шт.</t>
  </si>
  <si>
    <t>Машино часы (всего)</t>
  </si>
  <si>
    <t xml:space="preserve">Экскаватор-погрузчик </t>
  </si>
  <si>
    <t xml:space="preserve">Мини-погрузчик </t>
  </si>
  <si>
    <t xml:space="preserve">Экскаватор гусеничный </t>
  </si>
  <si>
    <t>Коммерческое предложение №75</t>
  </si>
  <si>
    <t>Коммерческое предложение №76</t>
  </si>
  <si>
    <t>Коммер-ческое предложение №77</t>
  </si>
  <si>
    <t>Обоснование начальной (максимальнй) цены договора на аренду спецтехники с экипажем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</si>
</sst>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#,##0.00\ _₽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distributed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165" fontId="10" fillId="0" borderId="3" xfId="0" applyNumberFormat="1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justify" vertical="distributed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Alignment="1">
      <alignment vertical="center"/>
    </xf>
    <xf numFmtId="166" fontId="18" fillId="2" borderId="10" xfId="0" applyNumberFormat="1" applyFont="1" applyFill="1" applyBorder="1" applyAlignment="1">
      <alignment horizontal="center" vertical="center" wrapText="1"/>
    </xf>
    <xf numFmtId="166" fontId="18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justify" vertical="distributed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  <xf numFmtId="0" fontId="1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distributed" wrapText="1"/>
    </xf>
    <xf numFmtId="0" fontId="16" fillId="0" borderId="0" xfId="0" applyFont="1" applyAlignment="1">
      <alignment vertical="distributed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8</xdr:row>
      <xdr:rowOff>1228725</xdr:rowOff>
    </xdr:from>
    <xdr:to>
      <xdr:col>12</xdr:col>
      <xdr:colOff>19050</xdr:colOff>
      <xdr:row>8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1019175</xdr:colOff>
      <xdr:row>8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2038350</xdr:rowOff>
    </xdr:from>
    <xdr:to>
      <xdr:col>12</xdr:col>
      <xdr:colOff>1504950</xdr:colOff>
      <xdr:row>8</xdr:row>
      <xdr:rowOff>2505075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630555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8</xdr:row>
      <xdr:rowOff>1762125</xdr:rowOff>
    </xdr:from>
    <xdr:to>
      <xdr:col>12</xdr:col>
      <xdr:colOff>371475</xdr:colOff>
      <xdr:row>8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BreakPreview" zoomScaleNormal="100" zoomScaleSheetLayoutView="100" workbookViewId="0">
      <selection activeCell="A5" sqref="A5:P5"/>
    </sheetView>
  </sheetViews>
  <sheetFormatPr defaultColWidth="9.140625" defaultRowHeight="12.75" x14ac:dyDescent="0.2"/>
  <cols>
    <col min="1" max="1" width="4" style="1" customWidth="1"/>
    <col min="2" max="2" width="26.28515625" style="1" customWidth="1"/>
    <col min="3" max="3" width="5.85546875" style="1" customWidth="1"/>
    <col min="4" max="5" width="6.85546875" style="1" customWidth="1"/>
    <col min="6" max="8" width="11.7109375" style="1" customWidth="1"/>
    <col min="9" max="9" width="9.140625" style="1"/>
    <col min="10" max="10" width="15.570312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11.140625" style="1" customWidth="1"/>
    <col min="15" max="15" width="11" style="1" customWidth="1"/>
    <col min="16" max="16" width="20.28515625" style="1" customWidth="1"/>
    <col min="17" max="16384" width="9.140625" style="1"/>
  </cols>
  <sheetData>
    <row r="1" spans="1:16" ht="22.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9"/>
      <c r="N1" s="61"/>
      <c r="O1" s="61"/>
      <c r="P1" s="61"/>
    </row>
    <row r="2" spans="1:16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9"/>
      <c r="N2" s="49"/>
      <c r="O2" s="49"/>
      <c r="P2" s="49"/>
    </row>
    <row r="3" spans="1:16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7"/>
      <c r="O3" s="7"/>
      <c r="P3" s="7"/>
    </row>
    <row r="4" spans="1:16" ht="18.75" customHeight="1" x14ac:dyDescent="0.3">
      <c r="A4" s="57" t="s">
        <v>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s="4" customFormat="1" ht="36" customHeight="1" x14ac:dyDescent="0.3">
      <c r="A5" s="5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s="4" customFormat="1" ht="38.25" customHeight="1" x14ac:dyDescent="0.3">
      <c r="A6" s="24"/>
      <c r="B6" s="23" t="s">
        <v>13</v>
      </c>
      <c r="C6" s="26"/>
      <c r="D6" s="25"/>
      <c r="E6" s="41"/>
      <c r="F6" s="25"/>
      <c r="G6" s="25"/>
      <c r="H6" s="25"/>
      <c r="I6" s="25"/>
      <c r="J6" s="25"/>
      <c r="K6" s="25"/>
      <c r="L6" s="25"/>
      <c r="M6" s="25"/>
      <c r="N6" s="25"/>
      <c r="O6" s="25"/>
      <c r="P6" s="27"/>
    </row>
    <row r="7" spans="1:16" s="4" customFormat="1" ht="75" customHeight="1" x14ac:dyDescent="0.3">
      <c r="A7" s="8"/>
      <c r="B7" s="8" t="s">
        <v>14</v>
      </c>
      <c r="C7" s="66" t="s">
        <v>20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"/>
      <c r="P7" s="8"/>
    </row>
    <row r="8" spans="1:16" ht="53.25" customHeight="1" x14ac:dyDescent="0.2">
      <c r="A8" s="64" t="s">
        <v>0</v>
      </c>
      <c r="B8" s="64" t="s">
        <v>9</v>
      </c>
      <c r="C8" s="50" t="s">
        <v>1</v>
      </c>
      <c r="D8" s="50" t="s">
        <v>2</v>
      </c>
      <c r="E8" s="42"/>
      <c r="F8" s="52" t="s">
        <v>10</v>
      </c>
      <c r="G8" s="53"/>
      <c r="H8" s="54"/>
      <c r="I8" s="17"/>
      <c r="J8" s="65" t="s">
        <v>12</v>
      </c>
      <c r="K8" s="65"/>
      <c r="L8" s="65"/>
      <c r="M8" s="58" t="s">
        <v>19</v>
      </c>
      <c r="N8" s="58"/>
      <c r="O8" s="58"/>
      <c r="P8" s="58"/>
    </row>
    <row r="9" spans="1:16" ht="199.5" customHeight="1" x14ac:dyDescent="0.2">
      <c r="A9" s="64"/>
      <c r="B9" s="64"/>
      <c r="C9" s="51"/>
      <c r="D9" s="51"/>
      <c r="E9" s="40" t="s">
        <v>22</v>
      </c>
      <c r="F9" s="18" t="s">
        <v>26</v>
      </c>
      <c r="G9" s="18" t="s">
        <v>27</v>
      </c>
      <c r="H9" s="18" t="s">
        <v>28</v>
      </c>
      <c r="I9" s="18" t="s">
        <v>5</v>
      </c>
      <c r="J9" s="18" t="s">
        <v>4</v>
      </c>
      <c r="K9" s="18" t="s">
        <v>3</v>
      </c>
      <c r="L9" s="20" t="s">
        <v>16</v>
      </c>
      <c r="M9" s="21" t="s">
        <v>17</v>
      </c>
      <c r="N9" s="19" t="s">
        <v>7</v>
      </c>
      <c r="O9" s="19" t="s">
        <v>8</v>
      </c>
      <c r="P9" s="19" t="s">
        <v>11</v>
      </c>
    </row>
    <row r="10" spans="1:16" ht="42" customHeight="1" x14ac:dyDescent="0.2">
      <c r="A10" s="36">
        <v>1</v>
      </c>
      <c r="B10" s="38" t="s">
        <v>23</v>
      </c>
      <c r="C10" s="37" t="s">
        <v>21</v>
      </c>
      <c r="D10" s="28">
        <v>1</v>
      </c>
      <c r="E10" s="28">
        <v>4000</v>
      </c>
      <c r="F10" s="29">
        <v>3050</v>
      </c>
      <c r="G10" s="45">
        <v>3100</v>
      </c>
      <c r="H10" s="43">
        <v>3150</v>
      </c>
      <c r="I10" s="30" t="s">
        <v>6</v>
      </c>
      <c r="J10" s="31">
        <f>AVERAGE(F10:H10)</f>
        <v>3100</v>
      </c>
      <c r="K10" s="32">
        <f>SQRT(((SUM((POWER(H10-J10,2)),(POWER(G10-J10,2)),(POWER(F10-J10,2)))/(COLUMNS(F10:H10)-1))))</f>
        <v>50</v>
      </c>
      <c r="L10" s="32">
        <f>K10/J10*100</f>
        <v>1.6129032258064515</v>
      </c>
      <c r="M10" s="31">
        <f>((D10/3)*(SUM(F10:H10)))</f>
        <v>3100</v>
      </c>
      <c r="N10" s="33">
        <f>M10/D10</f>
        <v>3100</v>
      </c>
      <c r="O10" s="33">
        <f>ROUNDDOWN(N10,2)</f>
        <v>3100</v>
      </c>
      <c r="P10" s="33">
        <f>O10*E10</f>
        <v>12400000</v>
      </c>
    </row>
    <row r="11" spans="1:16" ht="40.5" customHeight="1" x14ac:dyDescent="0.2">
      <c r="A11" s="36">
        <v>2</v>
      </c>
      <c r="B11" s="38" t="s">
        <v>23</v>
      </c>
      <c r="C11" s="37" t="s">
        <v>21</v>
      </c>
      <c r="D11" s="28">
        <v>1</v>
      </c>
      <c r="E11" s="28">
        <v>4000</v>
      </c>
      <c r="F11" s="29">
        <v>3050</v>
      </c>
      <c r="G11" s="45">
        <v>3100</v>
      </c>
      <c r="H11" s="43">
        <v>3150</v>
      </c>
      <c r="I11" s="30" t="s">
        <v>6</v>
      </c>
      <c r="J11" s="31">
        <f t="shared" ref="J11:J16" si="0">AVERAGE(F11:H11)</f>
        <v>3100</v>
      </c>
      <c r="K11" s="32">
        <f t="shared" ref="K11:K16" si="1">SQRT(((SUM((POWER(H11-J11,2)),(POWER(G11-J11,2)),(POWER(F11-J11,2)))/(COLUMNS(F11:H11)-1))))</f>
        <v>50</v>
      </c>
      <c r="L11" s="32">
        <f t="shared" ref="L11:L16" si="2">K11/J11*100</f>
        <v>1.6129032258064515</v>
      </c>
      <c r="M11" s="31">
        <f t="shared" ref="M11:M16" si="3">((D11/3)*(SUM(F11:H11)))</f>
        <v>3100</v>
      </c>
      <c r="N11" s="33">
        <f t="shared" ref="N11:N16" si="4">M11/D11</f>
        <v>3100</v>
      </c>
      <c r="O11" s="33">
        <f t="shared" ref="O11:O16" si="5">ROUNDDOWN(N11,2)</f>
        <v>3100</v>
      </c>
      <c r="P11" s="33">
        <f>O11*E11</f>
        <v>12400000</v>
      </c>
    </row>
    <row r="12" spans="1:16" ht="40.5" customHeight="1" x14ac:dyDescent="0.2">
      <c r="A12" s="36">
        <v>3</v>
      </c>
      <c r="B12" s="38" t="s">
        <v>23</v>
      </c>
      <c r="C12" s="37" t="s">
        <v>21</v>
      </c>
      <c r="D12" s="28">
        <v>1</v>
      </c>
      <c r="E12" s="28">
        <v>4000</v>
      </c>
      <c r="F12" s="29">
        <v>3050</v>
      </c>
      <c r="G12" s="45">
        <v>3100</v>
      </c>
      <c r="H12" s="43">
        <v>3150</v>
      </c>
      <c r="I12" s="30" t="s">
        <v>6</v>
      </c>
      <c r="J12" s="31">
        <f t="shared" si="0"/>
        <v>3100</v>
      </c>
      <c r="K12" s="32">
        <f t="shared" si="1"/>
        <v>50</v>
      </c>
      <c r="L12" s="32">
        <f t="shared" si="2"/>
        <v>1.6129032258064515</v>
      </c>
      <c r="M12" s="31">
        <f t="shared" si="3"/>
        <v>3100</v>
      </c>
      <c r="N12" s="33">
        <f t="shared" si="4"/>
        <v>3100</v>
      </c>
      <c r="O12" s="33">
        <f t="shared" si="5"/>
        <v>3100</v>
      </c>
      <c r="P12" s="33">
        <f t="shared" ref="P12:P15" si="6">O12*E12</f>
        <v>12400000</v>
      </c>
    </row>
    <row r="13" spans="1:16" ht="40.5" customHeight="1" x14ac:dyDescent="0.2">
      <c r="A13" s="36">
        <v>4</v>
      </c>
      <c r="B13" s="38" t="s">
        <v>24</v>
      </c>
      <c r="C13" s="37" t="s">
        <v>21</v>
      </c>
      <c r="D13" s="28">
        <v>1</v>
      </c>
      <c r="E13" s="28">
        <v>4000</v>
      </c>
      <c r="F13" s="29">
        <v>2250</v>
      </c>
      <c r="G13" s="45">
        <v>2350</v>
      </c>
      <c r="H13" s="43">
        <v>2450</v>
      </c>
      <c r="I13" s="30" t="s">
        <v>6</v>
      </c>
      <c r="J13" s="31">
        <f t="shared" si="0"/>
        <v>2350</v>
      </c>
      <c r="K13" s="32">
        <f t="shared" si="1"/>
        <v>100</v>
      </c>
      <c r="L13" s="32">
        <f t="shared" si="2"/>
        <v>4.2553191489361701</v>
      </c>
      <c r="M13" s="31">
        <f t="shared" si="3"/>
        <v>2350</v>
      </c>
      <c r="N13" s="33">
        <f t="shared" si="4"/>
        <v>2350</v>
      </c>
      <c r="O13" s="33">
        <f t="shared" si="5"/>
        <v>2350</v>
      </c>
      <c r="P13" s="33">
        <f t="shared" si="6"/>
        <v>9400000</v>
      </c>
    </row>
    <row r="14" spans="1:16" ht="40.5" customHeight="1" x14ac:dyDescent="0.2">
      <c r="A14" s="36">
        <v>5</v>
      </c>
      <c r="B14" s="38" t="s">
        <v>24</v>
      </c>
      <c r="C14" s="37" t="s">
        <v>21</v>
      </c>
      <c r="D14" s="28">
        <v>1</v>
      </c>
      <c r="E14" s="28">
        <v>4000</v>
      </c>
      <c r="F14" s="29">
        <v>2250</v>
      </c>
      <c r="G14" s="45">
        <v>2350</v>
      </c>
      <c r="H14" s="43">
        <v>2450</v>
      </c>
      <c r="I14" s="30" t="s">
        <v>6</v>
      </c>
      <c r="J14" s="31">
        <f t="shared" si="0"/>
        <v>2350</v>
      </c>
      <c r="K14" s="32">
        <f t="shared" si="1"/>
        <v>100</v>
      </c>
      <c r="L14" s="32">
        <f t="shared" si="2"/>
        <v>4.2553191489361701</v>
      </c>
      <c r="M14" s="31">
        <f t="shared" si="3"/>
        <v>2350</v>
      </c>
      <c r="N14" s="33">
        <f t="shared" si="4"/>
        <v>2350</v>
      </c>
      <c r="O14" s="33">
        <f t="shared" si="5"/>
        <v>2350</v>
      </c>
      <c r="P14" s="33">
        <f t="shared" si="6"/>
        <v>9400000</v>
      </c>
    </row>
    <row r="15" spans="1:16" ht="40.5" customHeight="1" x14ac:dyDescent="0.2">
      <c r="A15" s="36">
        <v>6</v>
      </c>
      <c r="B15" s="38" t="s">
        <v>25</v>
      </c>
      <c r="C15" s="37" t="s">
        <v>21</v>
      </c>
      <c r="D15" s="28">
        <v>1</v>
      </c>
      <c r="E15" s="28">
        <v>6000</v>
      </c>
      <c r="F15" s="29">
        <v>3500</v>
      </c>
      <c r="G15" s="46">
        <v>3400</v>
      </c>
      <c r="H15" s="43">
        <v>3300</v>
      </c>
      <c r="I15" s="30" t="s">
        <v>6</v>
      </c>
      <c r="J15" s="31">
        <f t="shared" si="0"/>
        <v>3400</v>
      </c>
      <c r="K15" s="32">
        <f t="shared" si="1"/>
        <v>100</v>
      </c>
      <c r="L15" s="32">
        <f t="shared" si="2"/>
        <v>2.9411764705882351</v>
      </c>
      <c r="M15" s="31">
        <f t="shared" si="3"/>
        <v>3400</v>
      </c>
      <c r="N15" s="33">
        <f t="shared" si="4"/>
        <v>3400</v>
      </c>
      <c r="O15" s="33">
        <f t="shared" si="5"/>
        <v>3400</v>
      </c>
      <c r="P15" s="33">
        <f t="shared" si="6"/>
        <v>20400000</v>
      </c>
    </row>
    <row r="16" spans="1:16" ht="46.5" customHeight="1" x14ac:dyDescent="0.2">
      <c r="A16" s="36">
        <v>7</v>
      </c>
      <c r="B16" s="38" t="s">
        <v>25</v>
      </c>
      <c r="C16" s="37" t="s">
        <v>21</v>
      </c>
      <c r="D16" s="28">
        <v>1</v>
      </c>
      <c r="E16" s="28">
        <v>4000</v>
      </c>
      <c r="F16" s="29">
        <v>3500</v>
      </c>
      <c r="G16" s="45">
        <v>3400</v>
      </c>
      <c r="H16" s="43">
        <v>3300</v>
      </c>
      <c r="I16" s="30" t="s">
        <v>6</v>
      </c>
      <c r="J16" s="31">
        <f t="shared" si="0"/>
        <v>3400</v>
      </c>
      <c r="K16" s="32">
        <f t="shared" si="1"/>
        <v>100</v>
      </c>
      <c r="L16" s="32">
        <f t="shared" si="2"/>
        <v>2.9411764705882351</v>
      </c>
      <c r="M16" s="31">
        <f t="shared" si="3"/>
        <v>3400</v>
      </c>
      <c r="N16" s="33">
        <f t="shared" si="4"/>
        <v>3400</v>
      </c>
      <c r="O16" s="33">
        <f t="shared" si="5"/>
        <v>3400</v>
      </c>
      <c r="P16" s="33">
        <f>O16*E16</f>
        <v>13600000</v>
      </c>
    </row>
    <row r="17" spans="1:16" s="2" customFormat="1" ht="29.25" customHeight="1" x14ac:dyDescent="0.25">
      <c r="A17" s="55" t="s">
        <v>18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6"/>
      <c r="P17" s="44">
        <f>SUM(P10:P16)</f>
        <v>90000000</v>
      </c>
    </row>
    <row r="18" spans="1:16" s="2" customFormat="1" ht="39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9"/>
      <c r="K18" s="10"/>
      <c r="L18" s="10"/>
      <c r="M18" s="10"/>
      <c r="N18" s="10"/>
      <c r="O18" s="10"/>
      <c r="P18" s="11"/>
    </row>
    <row r="19" spans="1:16" s="2" customFormat="1" ht="60.75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s="2" customFormat="1" ht="39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s="2" customFormat="1" ht="10.5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s="2" customFormat="1" ht="9.75" customHeight="1" x14ac:dyDescent="0.25">
      <c r="A22" s="12"/>
      <c r="B22" s="12"/>
      <c r="C22" s="12"/>
      <c r="D22" s="12"/>
      <c r="E22" s="3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2" customFormat="1" ht="18.7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s="2" customFormat="1" ht="35.2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s="2" customFormat="1" ht="5.25" customHeight="1" x14ac:dyDescent="0.25">
      <c r="A25" s="12"/>
      <c r="B25" s="12"/>
      <c r="C25" s="12"/>
      <c r="D25" s="12"/>
      <c r="E25" s="3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" customFormat="1" ht="21.7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ht="15.75" customHeight="1" x14ac:dyDescent="0.3">
      <c r="A27" s="60"/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s="3" customFormat="1" ht="11.25" customHeight="1" x14ac:dyDescent="0.3">
      <c r="A28" s="13"/>
      <c r="B28" s="13"/>
      <c r="C28" s="13"/>
      <c r="D28" s="4"/>
      <c r="E28" s="4"/>
      <c r="F28" s="14"/>
      <c r="G28" s="15"/>
      <c r="H28" s="16"/>
      <c r="I28" s="5"/>
      <c r="J28" s="5"/>
      <c r="K28" s="5"/>
      <c r="L28" s="5"/>
      <c r="M28" s="5"/>
      <c r="N28" s="5"/>
      <c r="O28" s="5"/>
      <c r="P28" s="5"/>
    </row>
    <row r="29" spans="1:16" s="5" customFormat="1" ht="27" customHeight="1" x14ac:dyDescent="0.3">
      <c r="A29" s="13"/>
      <c r="B29" s="59"/>
      <c r="C29" s="59"/>
      <c r="D29" s="59"/>
      <c r="E29" s="59"/>
      <c r="F29" s="59"/>
      <c r="G29" s="15"/>
      <c r="H29" s="16"/>
    </row>
    <row r="30" spans="1:16" s="4" customFormat="1" ht="19.5" customHeight="1" x14ac:dyDescent="0.3">
      <c r="A30" s="47"/>
      <c r="B30" s="47"/>
      <c r="C30" s="47"/>
      <c r="D30" s="47"/>
      <c r="E30" s="47"/>
      <c r="F30" s="47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s="4" customFormat="1" ht="14.25" customHeight="1" x14ac:dyDescent="0.3">
      <c r="A31" s="35"/>
      <c r="B31" s="3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s="4" customFormat="1" ht="14.25" customHeight="1" x14ac:dyDescent="0.3">
      <c r="A32" s="35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s="4" customFormat="1" ht="14.25" customHeight="1" x14ac:dyDescent="0.3">
      <c r="A33" s="35"/>
      <c r="B33" s="3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s="4" customFormat="1" ht="14.25" customHeight="1" x14ac:dyDescent="0.3">
      <c r="A34" s="35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</sheetData>
  <mergeCells count="22">
    <mergeCell ref="M1:P1"/>
    <mergeCell ref="A19:P19"/>
    <mergeCell ref="A8:A9"/>
    <mergeCell ref="B8:B9"/>
    <mergeCell ref="A24:P24"/>
    <mergeCell ref="J8:L8"/>
    <mergeCell ref="C7:N7"/>
    <mergeCell ref="A20:P20"/>
    <mergeCell ref="A23:P23"/>
    <mergeCell ref="A30:F30"/>
    <mergeCell ref="A26:P26"/>
    <mergeCell ref="M2:P2"/>
    <mergeCell ref="A21:P21"/>
    <mergeCell ref="D8:D9"/>
    <mergeCell ref="F8:H8"/>
    <mergeCell ref="C8:C9"/>
    <mergeCell ref="A17:N17"/>
    <mergeCell ref="A5:P5"/>
    <mergeCell ref="A4:P4"/>
    <mergeCell ref="M8:P8"/>
    <mergeCell ref="B29:F29"/>
    <mergeCell ref="A27:B27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Ирина Полещук</cp:lastModifiedBy>
  <cp:lastPrinted>2020-05-21T09:45:43Z</cp:lastPrinted>
  <dcterms:created xsi:type="dcterms:W3CDTF">2014-01-15T18:15:09Z</dcterms:created>
  <dcterms:modified xsi:type="dcterms:W3CDTF">2026-02-11T12:54:53Z</dcterms:modified>
</cp:coreProperties>
</file>