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rgionline\Desktop\1911000864 ГБУ РХ ТУИМСКИЙ ПСИХОНЕВРОЛОГИЧЕСКИЙ ИНТЕРНАТ\"/>
    </mc:Choice>
  </mc:AlternateContent>
  <bookViews>
    <workbookView xWindow="0" yWindow="0" windowWidth="28800" windowHeight="12300"/>
  </bookViews>
  <sheets>
    <sheet name="НМЦД " sheetId="2" r:id="rId1"/>
  </sheets>
  <calcPr calcId="162913"/>
</workbook>
</file>

<file path=xl/calcChain.xml><?xml version="1.0" encoding="utf-8"?>
<calcChain xmlns="http://schemas.openxmlformats.org/spreadsheetml/2006/main">
  <c r="I5" i="2" l="1"/>
  <c r="J5" i="2" l="1"/>
  <c r="K5" i="2" s="1"/>
  <c r="L5" i="2"/>
  <c r="M5" i="2" s="1"/>
  <c r="I4" i="2" l="1"/>
  <c r="L4" i="2" s="1"/>
  <c r="M4" i="2" s="1"/>
  <c r="M6" i="2" s="1"/>
  <c r="J4" i="2" l="1"/>
  <c r="K4" i="2" s="1"/>
  <c r="I8" i="2" l="1"/>
</calcChain>
</file>

<file path=xl/sharedStrings.xml><?xml version="1.0" encoding="utf-8"?>
<sst xmlns="http://schemas.openxmlformats.org/spreadsheetml/2006/main" count="27" uniqueCount="25">
  <si>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</si>
  <si>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</si>
  <si>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</si>
  <si>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</si>
  <si>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</si>
  <si>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</si>
  <si>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</si>
  <si>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</si>
  <si>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</si>
  <si>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</si>
  <si>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</si>
  <si>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В результате проведенного расчета Н(М)Ц договора составила:</t>
  </si>
  <si>
    <t>рублей</t>
  </si>
  <si>
    <t>в соответствии с Техническим заданием</t>
  </si>
  <si>
    <t>Коммерческое предложение                       №1</t>
  </si>
  <si>
    <t>Коммерческое предложение                        № 2</t>
  </si>
  <si>
    <t>Коммерческое предложение                 № 3</t>
  </si>
  <si>
    <t>Кол-во &lt;v&gt;</t>
  </si>
  <si>
    <t xml:space="preserve"> </t>
  </si>
  <si>
    <t>Расчет Н(М)ЦД по формуле                             v - количество (объем) закупаемого товара (работы, услуги);
     ц - ср. цена за единицу    Н(М)ЦД = v*ц</t>
  </si>
  <si>
    <t>Обоснование начальной (максимальной) цены Договора на поставку средств для чистки зубов</t>
  </si>
  <si>
    <t xml:space="preserve">При определениеии начальной (максимальной) цены Договора на поставку средств для чистки зубов применен метод сопоставимых рыночных цен (анализ рынка). </t>
  </si>
  <si>
    <t>Зубная паста Colgate
или эквивалент</t>
  </si>
  <si>
    <t>Зубная щетка Colgate
или эквивалент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</si>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</sst>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000"/>
  </numFmts>
  <fonts count="12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43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2</xdr:row>
      <xdr:rowOff>1952624</xdr:rowOff>
    </xdr:from>
    <xdr:to>
      <xdr:col>10</xdr:col>
      <xdr:colOff>628650</xdr:colOff>
      <xdr:row>3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0058400" y="4143374"/>
          <a:ext cx="59055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93008</xdr:colOff>
      <xdr:row>2</xdr:row>
      <xdr:rowOff>1961590</xdr:rowOff>
    </xdr:from>
    <xdr:to>
      <xdr:col>9</xdr:col>
      <xdr:colOff>597833</xdr:colOff>
      <xdr:row>2</xdr:row>
      <xdr:rowOff>2218764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237008" y="4152340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tabSelected="1" zoomScaleNormal="100" workbookViewId="0">
      <selection activeCell="M10" sqref="M10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4.140625" style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6.42578125" style="1" customWidth="1"/>
    <col min="10" max="10" width="13.140625" style="1" bestFit="1" customWidth="1"/>
    <col min="11" max="11" width="9.85546875" style="1" bestFit="1" customWidth="1"/>
    <col min="12" max="12" width="11" style="1" customWidth="1"/>
    <col min="13" max="13" width="16.28515625" style="1" customWidth="1"/>
    <col min="14" max="16384" width="9.140625" style="1"/>
  </cols>
  <sheetData>
    <row r="1" spans="1:13" ht="39" customHeight="1" x14ac:dyDescent="0.2">
      <c r="A1" s="34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33.5" customHeight="1" x14ac:dyDescent="0.2">
      <c r="A2" s="36" t="s">
        <v>0</v>
      </c>
      <c r="B2" s="36" t="s">
        <v>1</v>
      </c>
      <c r="C2" s="36" t="s">
        <v>2</v>
      </c>
      <c r="D2" s="36" t="s">
        <v>3</v>
      </c>
      <c r="E2" s="36" t="s">
        <v>17</v>
      </c>
      <c r="F2" s="36" t="s">
        <v>4</v>
      </c>
      <c r="G2" s="36"/>
      <c r="H2" s="36"/>
      <c r="I2" s="38" t="s">
        <v>5</v>
      </c>
      <c r="J2" s="38"/>
      <c r="K2" s="38"/>
      <c r="L2" s="39" t="s">
        <v>6</v>
      </c>
      <c r="M2" s="39"/>
    </row>
    <row r="3" spans="1:13" ht="180" customHeight="1" x14ac:dyDescent="0.2">
      <c r="A3" s="36"/>
      <c r="B3" s="37"/>
      <c r="C3" s="36"/>
      <c r="D3" s="37"/>
      <c r="E3" s="37"/>
      <c r="F3" s="16" t="s">
        <v>14</v>
      </c>
      <c r="G3" s="16" t="s">
        <v>15</v>
      </c>
      <c r="H3" s="16" t="s">
        <v>16</v>
      </c>
      <c r="I3" s="16" t="s">
        <v>7</v>
      </c>
      <c r="J3" s="16" t="s">
        <v>8</v>
      </c>
      <c r="K3" s="16" t="s">
        <v>9</v>
      </c>
      <c r="L3" s="17" t="s">
        <v>10</v>
      </c>
      <c r="M3" s="17" t="s">
        <v>19</v>
      </c>
    </row>
    <row r="4" spans="1:13" s="2" customFormat="1" ht="31.5" x14ac:dyDescent="0.25">
      <c r="A4" s="21">
        <v>1</v>
      </c>
      <c r="B4" s="28" t="s">
        <v>22</v>
      </c>
      <c r="C4" s="22" t="s">
        <v>13</v>
      </c>
      <c r="D4" s="29" t="s">
        <v>24</v>
      </c>
      <c r="E4" s="29">
        <v>4000</v>
      </c>
      <c r="F4" s="26">
        <v>111.76</v>
      </c>
      <c r="G4" s="27">
        <v>125</v>
      </c>
      <c r="H4" s="27">
        <v>167</v>
      </c>
      <c r="I4" s="5">
        <f>AVERAGE(F4:H4)</f>
        <v>134.58666666666667</v>
      </c>
      <c r="J4" s="6">
        <f>SQRT(((SUM((POWER(H4-I4,2)),(POWER(G4-I4,2)),(POWER(F4-I4,2)))/(COLUMNS(F4:H4)-1))))</f>
        <v>28.840813673218953</v>
      </c>
      <c r="K4" s="6">
        <f>J4/I4*100</f>
        <v>21.429176000509425</v>
      </c>
      <c r="L4" s="7">
        <f>ROUND(I4,2)</f>
        <v>134.59</v>
      </c>
      <c r="M4" s="7">
        <f>L4*E4</f>
        <v>538360</v>
      </c>
    </row>
    <row r="5" spans="1:13" s="2" customFormat="1" ht="31.5" x14ac:dyDescent="0.25">
      <c r="A5" s="21">
        <v>2</v>
      </c>
      <c r="B5" s="28" t="s">
        <v>23</v>
      </c>
      <c r="C5" s="22" t="s">
        <v>13</v>
      </c>
      <c r="D5" s="29" t="s">
        <v>24</v>
      </c>
      <c r="E5" s="29">
        <v>4000</v>
      </c>
      <c r="F5" s="23">
        <v>52.72</v>
      </c>
      <c r="G5" s="5">
        <v>60</v>
      </c>
      <c r="H5" s="5">
        <v>79</v>
      </c>
      <c r="I5" s="5">
        <f t="shared" ref="I5" si="0">AVERAGE(F5:H5)</f>
        <v>63.906666666666666</v>
      </c>
      <c r="J5" s="6">
        <f t="shared" ref="J5" si="1">SQRT(((SUM((POWER(H5-I5,2)),(POWER(G5-I5,2)),(POWER(F5-I5,2)))/(COLUMNS(F5:H5)-1))))</f>
        <v>13.568571528843165</v>
      </c>
      <c r="K5" s="6">
        <f t="shared" ref="K5" si="2">J5/I5*100</f>
        <v>21.231856137351084</v>
      </c>
      <c r="L5" s="7">
        <f t="shared" ref="L5" si="3">ROUND(I5,2)</f>
        <v>63.91</v>
      </c>
      <c r="M5" s="7">
        <f t="shared" ref="M5" si="4">L5*E5</f>
        <v>255640</v>
      </c>
    </row>
    <row r="6" spans="1:13" s="2" customFormat="1" ht="21" customHeight="1" x14ac:dyDescent="0.25">
      <c r="A6" s="3"/>
      <c r="B6" s="25"/>
      <c r="C6" s="4"/>
      <c r="D6" s="24"/>
      <c r="E6" s="25"/>
      <c r="F6" s="18"/>
      <c r="G6" s="18"/>
      <c r="H6" s="18"/>
      <c r="I6" s="18"/>
      <c r="J6" s="18"/>
      <c r="K6" s="18"/>
      <c r="L6" s="18"/>
      <c r="M6" s="18">
        <f>SUM(M4:M5)</f>
        <v>794000</v>
      </c>
    </row>
    <row r="7" spans="1:13" s="2" customFormat="1" ht="21" customHeight="1" x14ac:dyDescent="0.25">
      <c r="A7" s="3"/>
    </row>
    <row r="8" spans="1:13" ht="15.75" customHeight="1" x14ac:dyDescent="0.2">
      <c r="A8" s="30" t="s">
        <v>11</v>
      </c>
      <c r="B8" s="30"/>
      <c r="C8" s="30"/>
      <c r="D8" s="30"/>
      <c r="E8" s="30"/>
      <c r="F8" s="30"/>
      <c r="G8" s="30"/>
      <c r="H8" s="30"/>
      <c r="I8" s="19">
        <f>M6</f>
        <v>794000</v>
      </c>
      <c r="J8" s="8" t="s">
        <v>12</v>
      </c>
      <c r="K8" s="20" t="s">
        <v>18</v>
      </c>
      <c r="L8" s="8"/>
      <c r="M8" s="9"/>
    </row>
    <row r="9" spans="1:13" ht="36" customHeight="1" x14ac:dyDescent="0.25">
      <c r="A9" s="31" t="s">
        <v>21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spans="1:13" ht="15.75" x14ac:dyDescent="0.25">
      <c r="A10" s="33"/>
      <c r="B10" s="33"/>
      <c r="C10" s="33"/>
      <c r="D10" s="33"/>
      <c r="E10" s="10"/>
      <c r="F10" s="11"/>
      <c r="G10" s="12"/>
      <c r="H10" s="13"/>
      <c r="I10" s="14"/>
      <c r="J10" s="14"/>
      <c r="K10" s="14"/>
      <c r="L10" s="14"/>
      <c r="M10" s="14"/>
    </row>
    <row r="11" spans="1:13" ht="15.75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ht="15.75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4" spans="1:13" x14ac:dyDescent="0.2">
      <c r="I14" s="15"/>
    </row>
  </sheetData>
  <mergeCells count="12">
    <mergeCell ref="A8:H8"/>
    <mergeCell ref="A9:M9"/>
    <mergeCell ref="A10:D10"/>
    <mergeCell ref="A1:M1"/>
    <mergeCell ref="A2:A3"/>
    <mergeCell ref="B2:B3"/>
    <mergeCell ref="C2:C3"/>
    <mergeCell ref="D2:D3"/>
    <mergeCell ref="E2:E3"/>
    <mergeCell ref="F2:H2"/>
    <mergeCell ref="I2:K2"/>
    <mergeCell ref="L2:M2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Torgionline</cp:lastModifiedBy>
  <cp:revision>3</cp:revision>
  <cp:lastPrinted>2024-03-20T11:15:45Z</cp:lastPrinted>
  <dcterms:created xsi:type="dcterms:W3CDTF">2014-05-19T23:28:21Z</dcterms:created>
  <dcterms:modified xsi:type="dcterms:W3CDTF">2026-02-10T09:46:52Z</dcterms:modified>
</cp:coreProperties>
</file>