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Обмен\Сергей\заявки 223 фз\2026\Оренбург\дозаторы и микроскоп\"/>
    </mc:Choice>
  </mc:AlternateContent>
  <bookViews>
    <workbookView xWindow="120" yWindow="120" windowWidth="9720" windowHeight="7320"/>
  </bookViews>
  <sheets>
    <sheet name="ОБОСНОВАНИЕ" sheetId="3" r:id="rId1"/>
  </sheets>
  <calcPr calcId="162913"/>
</workbook>
</file>

<file path=xl/calcChain.xml><?xml version="1.0" encoding="utf-8"?>
<calcChain xmlns="http://schemas.openxmlformats.org/spreadsheetml/2006/main">
  <c r="M11" i="3" l="1"/>
  <c r="J10" i="3"/>
  <c r="K10" i="3"/>
  <c r="M10" i="3"/>
  <c r="M9" i="3" l="1"/>
  <c r="M8" i="3"/>
  <c r="K9" i="3" l="1"/>
  <c r="K8" i="3"/>
  <c r="J9" i="3" l="1"/>
  <c r="J8" i="3" l="1"/>
</calcChain>
</file>

<file path=xl/sharedStrings.xml><?xml version="1.0" encoding="utf-8"?>
<sst xmlns="http://schemas.openxmlformats.org/spreadsheetml/2006/main" count="36" uniqueCount="32">
  <si>
    <t>Коэффициент вариации</t>
  </si>
  <si>
    <t>Количество источников ценовой информации</t>
  </si>
  <si>
    <t>Количество</t>
  </si>
  <si>
    <t>Ед. измерения</t>
  </si>
  <si>
    <t>№ п/п</t>
  </si>
  <si>
    <t>Средняя цена, руб.</t>
  </si>
  <si>
    <t>Начальная (максимальная) цена гражданско-правового договора, руб.</t>
  </si>
  <si>
    <t>ОБОСНОВАНИЕ НАЧАЛЬНОЙ (МАКСИМАЛЬНОЙ) ЦЕНЫ ГРАЖДАНСКО-ПРАВОВОГО ДОГОВОРА</t>
  </si>
  <si>
    <t>Наименование товара</t>
  </si>
  <si>
    <t>Основные характеристики объекта закупки</t>
  </si>
  <si>
    <t>Цены поставщиков за единицу товара, рублей</t>
  </si>
  <si>
    <t>итого</t>
  </si>
  <si>
    <t>___________</t>
  </si>
  <si>
    <t>Чурсин С. А.</t>
  </si>
  <si>
    <t>(должность)</t>
  </si>
  <si>
    <t xml:space="preserve">  (подпись)</t>
  </si>
  <si>
    <t>(ФИО)</t>
  </si>
  <si>
    <r>
      <t xml:space="preserve"> Используемый метод: </t>
    </r>
    <r>
      <rPr>
        <sz val="10"/>
        <rFont val="Times New Roman"/>
        <family val="1"/>
        <charset val="204"/>
      </rPr>
      <t xml:space="preserve">расчет по методу сопоставимых рыночных цен (анализа рынка) </t>
    </r>
  </si>
  <si>
    <t>Ведущий специалист по закупкам</t>
  </si>
  <si>
    <t>Принятая цена*</t>
  </si>
  <si>
    <t xml:space="preserve"> *</t>
  </si>
  <si>
    <t>штука</t>
  </si>
  <si>
    <t>на поставку дозаторов</t>
  </si>
  <si>
    <t>Дозатор</t>
  </si>
  <si>
    <t>Одноканальный механический. Материал дозатора обладает химической, ударной, термической и УФО стойкостью. Цифровое окно на фронтальной части инструмента. Дискретная механическая система установки объема. Защита от случайного сброса выбранного объема. Системы пользовательской калибровки с интегрированным ключом и блокировочным механизмом. Разбор дозатора без использования дополнительных ключей. Функция измерение неизвестного объема. Система регулировки высоты эжектора. Совместимость с наконечниками различных типов. Расположение кнопки сброса наконечника над держателем под палец, на задней стороне пипетки- на противоположной стороне от цифрового окна. Автоклавируемость при не более 121 градус Цельсия. полностью автоклавируемый. Возможность цветовой кодировки инструмента. Количество вариантов цветовой кодировки не менее 14. Поршень из износостойкого, термостабильного материала PVDF, О-кольцо из фторопласта PTFE. Диапазон дозирования в диапазоне минимальное значение не более 2 мкл максимальное значение не менее 200 мкл. Шаг: не более 1 мкл. Воспроизводимость при объеме 20мкл не более 3%  при объеме 200мкл не более 2%.</t>
  </si>
  <si>
    <t>Одноканальный механический. Материал дозатора обладает химической, ударной, термической и УФО стойкостью. Цифровое окно на фронтальной части инструмента. Дискретная механическая система установки объема. Защита от случайного сброса выбранного объема. Системы пользовательской калибровки с интегрированным ключом и блокировочным механизмом. Разбор дозатора без использования дополнительных ключей. Функция измерение неизвестного объема. Система регулировки высоты эжектора. Совместимость с наконечниками различных типов. Расположение кнопки сброса наконечника над держателем под палец, на задней стороне пипетки- на противоположной стороне от цифрового окна. Автоклавируемость при не более 121 градус Цельсия полностью автоклавируемый. Возможность цветовой кодировки инструмента. Количество вариантов цветовой кодировки не менее 14. Поршень из износостойкого, термостабильного материала PVDF, О-кольцо из фторопласта PTFE. Диапазон дозирования в диапазоне минимальное значение не более 100 мкл максимальное значение не менее 1000 мкл. Шаг: не более 1 мкл. Воспроизводимость при объеме 100мкл не более 3%  при объеме 1000мкл не более 2%.</t>
  </si>
  <si>
    <t>Одноканальный механический. Материал дозатора обладает химической, ударной, термической и УФО стойкостью, цифровое окно на фронтальной части инструмента, дискретная механическая система установки объема, защита от случайного сброса выбранного объема, системы пользовательской калибровки с интегрированным ключом и блокировочным механизмом. Разбор дозатора без использования дополнительных ключей. Функция измерение неизвестного объема, система регулировки высоты эжектора. Совместимость с наконечниками различных типов. Расположение кнопки сброса наконечника над держателем под палец, на задней стороне пипетки- на противоположной стороне от цифрового окна. Автоклавируемость при не более 121 градус Цельсия. Дозатор полностью автоклавируемый. Возможность цветовой кодировки инструмента. Количество вариантов цветовой кодировки не менее 14. Поршень из износостойкого, термостабильного материала PVDF, О-кольцо из фторопласта PTFE. Диапазон дозирования в диапазоне минимальное значение не более 1000 мкл максимальное значение не менее 5000 мкл. Шаг: не более 1 мкл. Воспроизводимость при объеме 1000мкл не более 4%  при объеме 5000мкл не более 3%.</t>
  </si>
  <si>
    <t>Дата подготовки обоснования НМЦД 13.11.2025 г.</t>
  </si>
  <si>
    <t>Коммерческое предложение б/н от 11.09.2025 г.</t>
  </si>
  <si>
    <t>Коммерческое предложение №508 от 15.09.2025 г.</t>
  </si>
  <si>
    <t>Коммерческое предложение №594/КП/2025 от 11.09.2025 г.</t>
  </si>
  <si>
    <t>В соответствии с п. 30.2 Положения о закупке в связи с имеющимся объемом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=112890,00 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</si>
</sst>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1"/>
      <name val="Times New Roman"/>
      <family val="1"/>
      <charset val="204"/>
    </font>
    <font>
      <sz val="11"/>
      <color indexed="8"/>
      <name val="Times New Roman"/>
      <family val="1"/>
      <charset val="204"/>
    </font>
    <font>
      <b/>
      <sz val="12"/>
      <name val="Times New Roman"/>
      <family val="1"/>
      <charset val="204"/>
    </font>
    <font>
      <b/>
      <sz val="14"/>
      <name val="Times New Roman"/>
      <family val="1"/>
      <charset val="204"/>
    </font>
    <font>
      <sz val="14"/>
      <name val="Times New Roman"/>
      <family val="1"/>
      <charset val="204"/>
    </font>
    <font>
      <sz val="10"/>
      <name val="Times New Roman"/>
      <family val="1"/>
      <charset val="204"/>
    </font>
    <font>
      <i/>
      <sz val="9"/>
      <name val="Times New Roman"/>
      <family val="1"/>
      <charset val="204"/>
    </font>
    <font>
      <sz val="8"/>
      <name val="Times New Roman"/>
      <family val="1"/>
      <charset val="204"/>
    </font>
    <font>
      <sz val="8"/>
      <color indexed="8"/>
      <name val="Times New Roman"/>
      <family val="1"/>
      <charset val="204"/>
    </font>
    <font>
      <sz val="11"/>
      <name val="Arial"/>
      <family val="2"/>
      <charset val="204"/>
    </font>
    <font>
      <u/>
      <sz val="14"/>
      <name val="Times New Roman"/>
      <family val="1"/>
      <charset val="204"/>
    </font>
    <font>
      <sz val="14"/>
      <name val="Arial"/>
      <family val="2"/>
      <charset val="204"/>
    </font>
    <font>
      <b/>
      <sz val="10"/>
      <name val="Times New Roman"/>
      <family val="1"/>
      <charset val="204"/>
    </font>
    <font>
      <b/>
      <sz val="10"/>
      <color theme="1"/>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1" xfId="0" applyBorder="1"/>
    <xf numFmtId="0" fontId="2" fillId="0" borderId="2" xfId="0" applyFont="1" applyBorder="1" applyAlignment="1">
      <alignment horizontal="center" vertical="top" wrapText="1"/>
    </xf>
    <xf numFmtId="0" fontId="1" fillId="0" borderId="2" xfId="0" applyFont="1" applyBorder="1" applyAlignment="1">
      <alignment horizontal="center" vertical="top" wrapText="1"/>
    </xf>
    <xf numFmtId="0" fontId="0" fillId="0" borderId="0" xfId="0" applyBorder="1"/>
    <xf numFmtId="0" fontId="7" fillId="0" borderId="1" xfId="0" applyFont="1" applyBorder="1" applyAlignment="1">
      <alignment horizontal="center" vertical="top" wrapText="1"/>
    </xf>
    <xf numFmtId="0" fontId="9"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1" fillId="0" borderId="3" xfId="0" applyFont="1" applyBorder="1" applyAlignment="1">
      <alignment horizontal="center" vertical="top" wrapText="1"/>
    </xf>
    <xf numFmtId="0" fontId="10" fillId="0" borderId="0" xfId="0" applyFont="1"/>
    <xf numFmtId="0" fontId="11" fillId="0" borderId="0" xfId="0" applyFont="1" applyBorder="1" applyAlignment="1"/>
    <xf numFmtId="0" fontId="12" fillId="0" borderId="0" xfId="0" applyFont="1"/>
    <xf numFmtId="0" fontId="5" fillId="0" borderId="0" xfId="0" applyFont="1"/>
    <xf numFmtId="0" fontId="5" fillId="0" borderId="8" xfId="0" applyFont="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14" fillId="0" borderId="0" xfId="0" applyNumberFormat="1" applyFont="1" applyFill="1" applyBorder="1" applyAlignment="1">
      <alignment horizontal="center" vertical="top" wrapText="1"/>
    </xf>
    <xf numFmtId="0" fontId="9" fillId="0" borderId="1" xfId="0" applyFont="1" applyBorder="1" applyAlignment="1">
      <alignment horizontal="left" vertical="top" wrapText="1"/>
    </xf>
    <xf numFmtId="0" fontId="14" fillId="0" borderId="0" xfId="0" applyNumberFormat="1" applyFont="1" applyFill="1" applyBorder="1" applyAlignment="1">
      <alignment horizontal="left" vertical="center" wrapText="1"/>
    </xf>
    <xf numFmtId="0" fontId="6" fillId="0" borderId="6" xfId="0" applyFont="1" applyBorder="1" applyAlignment="1">
      <alignment horizontal="right" vertical="top" wrapText="1"/>
    </xf>
    <xf numFmtId="0" fontId="6" fillId="0" borderId="7" xfId="0" applyFont="1" applyBorder="1" applyAlignment="1">
      <alignment horizontal="right" vertical="top" wrapText="1"/>
    </xf>
    <xf numFmtId="0" fontId="6" fillId="0" borderId="5" xfId="0" applyFont="1" applyBorder="1" applyAlignment="1">
      <alignment horizontal="right" vertical="top" wrapText="1"/>
    </xf>
    <xf numFmtId="0" fontId="3" fillId="0" borderId="0" xfId="0" applyFont="1" applyAlignment="1">
      <alignment horizontal="center" vertical="center" wrapText="1"/>
    </xf>
    <xf numFmtId="0" fontId="6" fillId="0" borderId="1" xfId="0" applyFont="1" applyBorder="1" applyAlignment="1">
      <alignment horizontal="center" vertical="center" wrapText="1"/>
    </xf>
    <xf numFmtId="0" fontId="13" fillId="0" borderId="0" xfId="0" applyFont="1" applyBorder="1" applyAlignment="1">
      <alignment horizontal="left" vertical="top" wrapText="1"/>
    </xf>
    <xf numFmtId="0" fontId="4"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6"/>
  <sheetViews>
    <sheetView tabSelected="1" zoomScaleNormal="100" workbookViewId="0">
      <selection activeCell="G16" sqref="G16"/>
    </sheetView>
  </sheetViews>
  <sheetFormatPr defaultRowHeight="12.75" x14ac:dyDescent="0.2"/>
  <cols>
    <col min="1" max="1" width="5" customWidth="1"/>
    <col min="2" max="2" width="16.5703125" customWidth="1"/>
    <col min="3" max="3" width="27.85546875" customWidth="1"/>
    <col min="4" max="4" width="10" customWidth="1"/>
    <col min="5" max="5" width="11.28515625" customWidth="1"/>
    <col min="6" max="6" width="11.85546875" customWidth="1"/>
    <col min="7" max="7" width="13.42578125" customWidth="1"/>
    <col min="8" max="8" width="14" customWidth="1"/>
    <col min="9" max="9" width="12.28515625" customWidth="1"/>
    <col min="10" max="10" width="12.5703125" customWidth="1"/>
    <col min="11" max="12" width="9.7109375" customWidth="1"/>
    <col min="13" max="13" width="16" customWidth="1"/>
    <col min="14" max="16" width="9.140625" style="4"/>
  </cols>
  <sheetData>
    <row r="2" spans="1:16" ht="22.5" customHeight="1" x14ac:dyDescent="0.2">
      <c r="A2" s="22" t="s">
        <v>7</v>
      </c>
      <c r="B2" s="22"/>
      <c r="C2" s="22"/>
      <c r="D2" s="22"/>
      <c r="E2" s="22"/>
      <c r="F2" s="22"/>
      <c r="G2" s="22"/>
      <c r="H2" s="22"/>
      <c r="I2" s="22"/>
      <c r="J2" s="22"/>
      <c r="K2" s="22"/>
      <c r="L2" s="22"/>
      <c r="M2" s="22"/>
    </row>
    <row r="3" spans="1:16" ht="32.25" customHeight="1" x14ac:dyDescent="0.2">
      <c r="A3" s="25" t="s">
        <v>22</v>
      </c>
      <c r="B3" s="25"/>
      <c r="C3" s="25"/>
      <c r="D3" s="25"/>
      <c r="E3" s="25"/>
      <c r="F3" s="25"/>
      <c r="G3" s="25"/>
      <c r="H3" s="25"/>
      <c r="I3" s="25"/>
      <c r="J3" s="25"/>
      <c r="K3" s="25"/>
      <c r="L3" s="25"/>
      <c r="M3" s="25"/>
    </row>
    <row r="4" spans="1:16" ht="19.5" customHeight="1" x14ac:dyDescent="0.2">
      <c r="A4" s="24" t="s">
        <v>17</v>
      </c>
      <c r="B4" s="24"/>
      <c r="C4" s="24"/>
      <c r="D4" s="24"/>
      <c r="E4" s="24"/>
      <c r="F4" s="24"/>
      <c r="G4" s="24"/>
      <c r="H4" s="24"/>
      <c r="I4" s="24"/>
      <c r="J4" s="24"/>
      <c r="K4" s="24"/>
      <c r="L4" s="24"/>
      <c r="M4" s="24"/>
    </row>
    <row r="5" spans="1:16" ht="15.75" customHeight="1" x14ac:dyDescent="0.2">
      <c r="A5" s="23" t="s">
        <v>4</v>
      </c>
      <c r="B5" s="23" t="s">
        <v>8</v>
      </c>
      <c r="C5" s="23" t="s">
        <v>9</v>
      </c>
      <c r="D5" s="26" t="s">
        <v>3</v>
      </c>
      <c r="E5" s="23" t="s">
        <v>2</v>
      </c>
      <c r="F5" s="23" t="s">
        <v>1</v>
      </c>
      <c r="G5" s="23" t="s">
        <v>10</v>
      </c>
      <c r="H5" s="23"/>
      <c r="I5" s="23"/>
      <c r="J5" s="23" t="s">
        <v>0</v>
      </c>
      <c r="K5" s="23" t="s">
        <v>5</v>
      </c>
      <c r="L5" s="23" t="s">
        <v>19</v>
      </c>
      <c r="M5" s="23" t="s">
        <v>6</v>
      </c>
    </row>
    <row r="6" spans="1:16" ht="54.75" customHeight="1" x14ac:dyDescent="0.2">
      <c r="A6" s="23"/>
      <c r="B6" s="23"/>
      <c r="C6" s="23"/>
      <c r="D6" s="27"/>
      <c r="E6" s="23"/>
      <c r="F6" s="23"/>
      <c r="G6" s="5" t="s">
        <v>28</v>
      </c>
      <c r="H6" s="5" t="s">
        <v>29</v>
      </c>
      <c r="I6" s="5" t="s">
        <v>30</v>
      </c>
      <c r="J6" s="23"/>
      <c r="K6" s="23"/>
      <c r="L6" s="23"/>
      <c r="M6" s="23"/>
    </row>
    <row r="7" spans="1:16" ht="15" x14ac:dyDescent="0.2">
      <c r="A7" s="2">
        <v>1</v>
      </c>
      <c r="B7" s="2">
        <v>2</v>
      </c>
      <c r="C7" s="2">
        <v>3</v>
      </c>
      <c r="D7" s="2">
        <v>4</v>
      </c>
      <c r="E7" s="2">
        <v>5</v>
      </c>
      <c r="F7" s="2">
        <v>6</v>
      </c>
      <c r="G7" s="3">
        <v>7</v>
      </c>
      <c r="H7" s="3">
        <v>8</v>
      </c>
      <c r="I7" s="3">
        <v>9</v>
      </c>
      <c r="J7" s="3">
        <v>10</v>
      </c>
      <c r="K7" s="3">
        <v>11</v>
      </c>
      <c r="L7" s="3"/>
      <c r="M7" s="8">
        <v>12</v>
      </c>
    </row>
    <row r="8" spans="1:16" s="1" customFormat="1" ht="59.25" customHeight="1" x14ac:dyDescent="0.2">
      <c r="A8" s="6">
        <v>1</v>
      </c>
      <c r="B8" s="17" t="s">
        <v>23</v>
      </c>
      <c r="C8" s="17" t="s">
        <v>24</v>
      </c>
      <c r="D8" s="6" t="s">
        <v>21</v>
      </c>
      <c r="E8" s="6">
        <v>3</v>
      </c>
      <c r="F8" s="6">
        <v>3</v>
      </c>
      <c r="G8" s="7">
        <v>13497.7</v>
      </c>
      <c r="H8" s="7">
        <v>13044</v>
      </c>
      <c r="I8" s="7">
        <v>13547.4</v>
      </c>
      <c r="J8" s="7">
        <f t="shared" ref="J8" si="0">STDEVA(G8:I8)/(SUM(G8:I8)/COUNTIF(G8:I8,"&gt;0"))</f>
        <v>2.0759227003316255E-2</v>
      </c>
      <c r="K8" s="7">
        <f>(I8+H8+G8)/F8</f>
        <v>13363.033333333335</v>
      </c>
      <c r="L8" s="7">
        <v>13044</v>
      </c>
      <c r="M8" s="7">
        <f>L8*E8</f>
        <v>39132</v>
      </c>
      <c r="N8" s="4"/>
      <c r="O8" s="4"/>
      <c r="P8" s="4"/>
    </row>
    <row r="9" spans="1:16" s="1" customFormat="1" ht="61.5" customHeight="1" x14ac:dyDescent="0.2">
      <c r="A9" s="6">
        <v>2</v>
      </c>
      <c r="B9" s="17" t="s">
        <v>23</v>
      </c>
      <c r="C9" s="17" t="s">
        <v>25</v>
      </c>
      <c r="D9" s="6" t="s">
        <v>21</v>
      </c>
      <c r="E9" s="6">
        <v>2</v>
      </c>
      <c r="F9" s="6">
        <v>3</v>
      </c>
      <c r="G9" s="7">
        <v>13436.8</v>
      </c>
      <c r="H9" s="7">
        <v>13044</v>
      </c>
      <c r="I9" s="7">
        <v>13520.8</v>
      </c>
      <c r="J9" s="7">
        <f t="shared" ref="J9" si="1">STDEVA(G9:I9)/(SUM(G9:I9)/COUNTIF(G9:I9,"&gt;0"))</f>
        <v>1.9088322354072734E-2</v>
      </c>
      <c r="K9" s="7">
        <f t="shared" ref="K9" si="2">(I9+H9+G9)/F9</f>
        <v>13333.866666666667</v>
      </c>
      <c r="L9" s="7">
        <v>13044</v>
      </c>
      <c r="M9" s="7">
        <f t="shared" ref="M9" si="3">L9*E9</f>
        <v>26088</v>
      </c>
      <c r="N9" s="4"/>
      <c r="O9" s="4"/>
      <c r="P9" s="4"/>
    </row>
    <row r="10" spans="1:16" s="4" customFormat="1" ht="61.5" customHeight="1" x14ac:dyDescent="0.2">
      <c r="A10" s="6">
        <v>3</v>
      </c>
      <c r="B10" s="17" t="s">
        <v>23</v>
      </c>
      <c r="C10" s="17" t="s">
        <v>26</v>
      </c>
      <c r="D10" s="6" t="s">
        <v>21</v>
      </c>
      <c r="E10" s="6">
        <v>3</v>
      </c>
      <c r="F10" s="6">
        <v>3</v>
      </c>
      <c r="G10" s="7">
        <v>16403.2</v>
      </c>
      <c r="H10" s="7">
        <v>15890</v>
      </c>
      <c r="I10" s="7">
        <v>16470.5</v>
      </c>
      <c r="J10" s="7">
        <f t="shared" ref="J10" si="4">STDEVA(G10:I10)/(SUM(G10:I10)/COUNTIF(G10:I10,"&gt;0"))</f>
        <v>1.953371955466518E-2</v>
      </c>
      <c r="K10" s="7">
        <f t="shared" ref="K10" si="5">(I10+H10+G10)/F10</f>
        <v>16254.566666666666</v>
      </c>
      <c r="L10" s="7">
        <v>15890</v>
      </c>
      <c r="M10" s="7">
        <f t="shared" ref="M10" si="6">L10*E10</f>
        <v>47670</v>
      </c>
    </row>
    <row r="11" spans="1:16" ht="12.75" customHeight="1" x14ac:dyDescent="0.2">
      <c r="A11" s="19" t="s">
        <v>11</v>
      </c>
      <c r="B11" s="20"/>
      <c r="C11" s="20"/>
      <c r="D11" s="20"/>
      <c r="E11" s="20"/>
      <c r="F11" s="20"/>
      <c r="G11" s="20"/>
      <c r="H11" s="20"/>
      <c r="I11" s="20"/>
      <c r="J11" s="20"/>
      <c r="K11" s="20"/>
      <c r="L11" s="21"/>
      <c r="M11" s="7">
        <f>SUM(M8:M10)</f>
        <v>112890</v>
      </c>
    </row>
    <row r="12" spans="1:16" ht="49.5" customHeight="1" x14ac:dyDescent="0.2">
      <c r="A12" s="16" t="s">
        <v>20</v>
      </c>
      <c r="B12" s="18" t="s">
        <v>31</v>
      </c>
      <c r="C12" s="18"/>
      <c r="D12" s="18"/>
      <c r="E12" s="18"/>
      <c r="F12" s="18"/>
      <c r="G12" s="18"/>
      <c r="H12" s="18"/>
    </row>
    <row r="13" spans="1:16" ht="14.25" x14ac:dyDescent="0.2">
      <c r="B13" s="9" t="s">
        <v>27</v>
      </c>
    </row>
    <row r="15" spans="1:16" ht="18.75" x14ac:dyDescent="0.3">
      <c r="C15" s="10" t="s">
        <v>18</v>
      </c>
      <c r="D15" s="10"/>
      <c r="E15" s="11"/>
      <c r="F15" s="10"/>
      <c r="G15" s="10"/>
      <c r="H15" s="12" t="s">
        <v>12</v>
      </c>
      <c r="J15" s="13" t="s">
        <v>13</v>
      </c>
    </row>
    <row r="16" spans="1:16" ht="15" x14ac:dyDescent="0.25">
      <c r="C16" s="14" t="s">
        <v>14</v>
      </c>
      <c r="D16" s="14"/>
      <c r="F16" s="14"/>
      <c r="G16" s="14"/>
      <c r="H16" s="15" t="s">
        <v>15</v>
      </c>
      <c r="J16" s="15" t="s">
        <v>16</v>
      </c>
    </row>
  </sheetData>
  <mergeCells count="16">
    <mergeCell ref="B12:H12"/>
    <mergeCell ref="A11:L11"/>
    <mergeCell ref="A2:M2"/>
    <mergeCell ref="C5:C6"/>
    <mergeCell ref="M5:M6"/>
    <mergeCell ref="K5:K6"/>
    <mergeCell ref="F5:F6"/>
    <mergeCell ref="E5:E6"/>
    <mergeCell ref="A4:M4"/>
    <mergeCell ref="B5:B6"/>
    <mergeCell ref="A5:A6"/>
    <mergeCell ref="G5:I5"/>
    <mergeCell ref="J5:J6"/>
    <mergeCell ref="A3:M3"/>
    <mergeCell ref="D5:D6"/>
    <mergeCell ref="L5:L6"/>
  </mergeCells>
  <phoneticPr fontId="0" type="noConversion"/>
  <pageMargins left="0.25" right="0.25" top="0.3" bottom="0.26" header="0.3" footer="0.3"/>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Владимир</cp:lastModifiedBy>
  <cp:lastPrinted>2025-07-09T03:06:57Z</cp:lastPrinted>
  <dcterms:created xsi:type="dcterms:W3CDTF">1996-10-08T23:32:33Z</dcterms:created>
  <dcterms:modified xsi:type="dcterms:W3CDTF">2025-11-13T08:13:27Z</dcterms:modified>
</cp:coreProperties>
</file>