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E:\Обмен\Сергей\заявки 223 фз\2026\Оренбург\Микроскоп\"/>
    </mc:Choice>
  </mc:AlternateContent>
  <bookViews>
    <workbookView xWindow="120" yWindow="120" windowWidth="9720" windowHeight="7320"/>
  </bookViews>
  <sheets>
    <sheet name="ОБОСНОВАНИЕ" sheetId="3" r:id="rId1"/>
  </sheets>
  <calcPr calcId="162913"/>
</workbook>
</file>

<file path=xl/calcChain.xml><?xml version="1.0" encoding="utf-8"?>
<calcChain xmlns="http://schemas.openxmlformats.org/spreadsheetml/2006/main">
  <c r="M8" i="3" l="1"/>
  <c r="M9" i="3" s="1"/>
  <c r="K8" i="3" l="1"/>
  <c r="J8" i="3" l="1"/>
</calcChain>
</file>

<file path=xl/sharedStrings.xml><?xml version="1.0" encoding="utf-8"?>
<sst xmlns="http://schemas.openxmlformats.org/spreadsheetml/2006/main" count="30" uniqueCount="30">
  <si>
    <t>Коэффициент вариации</t>
  </si>
  <si>
    <t>Количество источников ценовой информации</t>
  </si>
  <si>
    <t>Количество</t>
  </si>
  <si>
    <t>Ед. измерения</t>
  </si>
  <si>
    <t>№ п/п</t>
  </si>
  <si>
    <t>Средняя цена, руб.</t>
  </si>
  <si>
    <t>Начальная (максимальная) цена гражданско-правового договора, руб.</t>
  </si>
  <si>
    <t>ОБОСНОВАНИЕ НАЧАЛЬНОЙ (МАКСИМАЛЬНОЙ) ЦЕНЫ ГРАЖДАНСКО-ПРАВОВОГО ДОГОВОРА</t>
  </si>
  <si>
    <t>Наименование товара</t>
  </si>
  <si>
    <t>Основные характеристики объекта закупки</t>
  </si>
  <si>
    <t>Цены поставщиков за единицу товара, рублей</t>
  </si>
  <si>
    <t>итого</t>
  </si>
  <si>
    <t>___________</t>
  </si>
  <si>
    <t>Чурсин С. А.</t>
  </si>
  <si>
    <t>(должность)</t>
  </si>
  <si>
    <t xml:space="preserve">  (подпись)</t>
  </si>
  <si>
    <t>(ФИО)</t>
  </si>
  <si>
    <r>
      <t xml:space="preserve"> Используемый метод: </t>
    </r>
    <r>
      <rPr>
        <sz val="10"/>
        <rFont val="Times New Roman"/>
        <family val="1"/>
        <charset val="204"/>
      </rPr>
      <t xml:space="preserve">расчет по методу сопоставимых рыночных цен (анализа рынка) </t>
    </r>
  </si>
  <si>
    <t>Ведущий специалист по закупкам</t>
  </si>
  <si>
    <t>Принятая цена*</t>
  </si>
  <si>
    <t xml:space="preserve"> *</t>
  </si>
  <si>
    <t>штука</t>
  </si>
  <si>
    <t>Дата подготовки обоснования НМЦД 13.11.2025 г.</t>
  </si>
  <si>
    <t>Коммерческое предложение б/н от 11.09.2025 г.</t>
  </si>
  <si>
    <t>Коммерческое предложение №508 от 15.09.2025 г.</t>
  </si>
  <si>
    <t>Коммерческое предложение №594/КП/2025 от 11.09.2025 г.</t>
  </si>
  <si>
    <t>на поставку микроскопа</t>
  </si>
  <si>
    <t>Микроскоп</t>
  </si>
  <si>
    <r>
      <t xml:space="preserve">Увеличение микроскопа в диапазоне минимальное значение не более 40крат максимальное значение не менее 1000 крат. Материал всех оптических деталей стекло. Насадка для наблюдения бинокулярная. Вращение насадки, зафиксированной крепежным винтом, в горизонтальной плоскости не менее 360 градусов, наклон окулярных тубусов не менее 30 градусов, регулировка межзрачкового расстояния минимальное значение не более 55 максимальное значение не менее 75 мм. Диоптрийная подвижка на одном тубусе. Обеспечение установленных физиологических норм бинокулярного зрения пользователя: максимальные отклонения от параллельности лучей в окулярном тубусе от одного элемента при любом межзрачковом расстоянии в горизонтальной плоскости: в случае схождения осей, не более 20 градусов, - в случае расхождения осей, не более 60 градусов. В вертикальной плоскости в случае расхождения осей не более 15 градусов. Увеличение объективов не менее 4 крат, не менее 10 крат, не менее 40 крат, не менее 100 крат, оптическая коррекция – ахроматическая, оптическая длина тубуса не менее 160 мм, пружинящие оправы для объективов 40 крат и 100 крат. Менеджер света из не менее10 светодиодов, расположенных по не мене 5 штук на боковых сторонах основания микроскопа. Узел коллектора выдвижной на салазках с вентиляционными отверстиями. При выдвижении узла коллектора из основания штатива   обеспечивается легкий доступ к источнику света без изменения вертикального положения штатива.   Число устанавливаемых объективов, не менее 4 объектива. Коаксиальный механизм управления с правосторонним расположением рукояток. Покрытие предметного столика прочное, устойчивое к проведению дезинфекции. Механизм вертикального перемещения предметного столика двух-ступенчатый. Источник света </t>
    </r>
    <r>
      <rPr>
        <sz val="10"/>
        <rFont val="Symbol"/>
        <family val="1"/>
        <charset val="2"/>
      </rPr>
      <t>-</t>
    </r>
    <r>
      <rPr>
        <sz val="10"/>
        <rFont val="Times New Roman"/>
        <family val="1"/>
        <charset val="204"/>
      </rPr>
      <t xml:space="preserve"> светодиод. Светодиод белого света, мощность не более 5 Вт. Встроенный универсальный блок питания светодиода; плавная регулировка яркости источника света. </t>
    </r>
  </si>
  <si>
    <t>В соответствии с п. 30.2 Положения о закупке в связи с имеющимся объемом  финансового обеспечения на данную закупку заказчиком принято решение при формировании НМЦК принять за основу минимальное предложение потенциального участника закупки равное =162750,00 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</si>
</sst>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sz val="11"/>
      <name val="Times New Roman"/>
      <family val="1"/>
      <charset val="204"/>
    </font>
    <font>
      <sz val="11"/>
      <color indexed="8"/>
      <name val="Times New Roman"/>
      <family val="1"/>
      <charset val="204"/>
    </font>
    <font>
      <b/>
      <sz val="12"/>
      <name val="Times New Roman"/>
      <family val="1"/>
      <charset val="204"/>
    </font>
    <font>
      <b/>
      <sz val="14"/>
      <name val="Times New Roman"/>
      <family val="1"/>
      <charset val="204"/>
    </font>
    <font>
      <sz val="14"/>
      <name val="Times New Roman"/>
      <family val="1"/>
      <charset val="204"/>
    </font>
    <font>
      <sz val="10"/>
      <name val="Times New Roman"/>
      <family val="1"/>
      <charset val="204"/>
    </font>
    <font>
      <i/>
      <sz val="9"/>
      <name val="Times New Roman"/>
      <family val="1"/>
      <charset val="204"/>
    </font>
    <font>
      <sz val="8"/>
      <name val="Times New Roman"/>
      <family val="1"/>
      <charset val="204"/>
    </font>
    <font>
      <sz val="8"/>
      <color indexed="8"/>
      <name val="Times New Roman"/>
      <family val="1"/>
      <charset val="204"/>
    </font>
    <font>
      <sz val="11"/>
      <name val="Arial"/>
      <family val="2"/>
      <charset val="204"/>
    </font>
    <font>
      <u/>
      <sz val="14"/>
      <name val="Times New Roman"/>
      <family val="1"/>
      <charset val="204"/>
    </font>
    <font>
      <sz val="14"/>
      <name val="Arial"/>
      <family val="2"/>
      <charset val="204"/>
    </font>
    <font>
      <b/>
      <sz val="10"/>
      <name val="Times New Roman"/>
      <family val="1"/>
      <charset val="204"/>
    </font>
    <font>
      <b/>
      <sz val="10"/>
      <color theme="1"/>
      <name val="Times New Roman"/>
      <family val="1"/>
      <charset val="204"/>
    </font>
    <font>
      <sz val="10"/>
      <name val="Symbol"/>
      <family val="1"/>
      <charset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8">
    <xf numFmtId="0" fontId="0" fillId="0" borderId="0" xfId="0"/>
    <xf numFmtId="0" fontId="0" fillId="0" borderId="1" xfId="0" applyBorder="1"/>
    <xf numFmtId="0" fontId="2" fillId="0" borderId="2" xfId="0" applyFont="1" applyBorder="1" applyAlignment="1">
      <alignment horizontal="center" vertical="top" wrapText="1"/>
    </xf>
    <xf numFmtId="0" fontId="1" fillId="0" borderId="2" xfId="0" applyFont="1" applyBorder="1" applyAlignment="1">
      <alignment horizontal="center" vertical="top" wrapText="1"/>
    </xf>
    <xf numFmtId="0" fontId="0" fillId="0" borderId="0" xfId="0" applyBorder="1"/>
    <xf numFmtId="0" fontId="7" fillId="0" borderId="1" xfId="0" applyFont="1" applyBorder="1" applyAlignment="1">
      <alignment horizontal="center" vertical="top" wrapText="1"/>
    </xf>
    <xf numFmtId="0" fontId="9"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1" fillId="0" borderId="3" xfId="0" applyFont="1" applyBorder="1" applyAlignment="1">
      <alignment horizontal="center" vertical="top" wrapText="1"/>
    </xf>
    <xf numFmtId="0" fontId="10" fillId="0" borderId="0" xfId="0" applyFont="1"/>
    <xf numFmtId="0" fontId="11" fillId="0" borderId="0" xfId="0" applyFont="1" applyBorder="1" applyAlignment="1"/>
    <xf numFmtId="0" fontId="12" fillId="0" borderId="0" xfId="0" applyFont="1"/>
    <xf numFmtId="0" fontId="5" fillId="0" borderId="0" xfId="0" applyFont="1"/>
    <xf numFmtId="0" fontId="5" fillId="0" borderId="8" xfId="0" applyFont="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14" fillId="0" borderId="0" xfId="0" applyNumberFormat="1" applyFont="1" applyFill="1" applyBorder="1" applyAlignment="1">
      <alignment horizontal="center" vertical="top" wrapText="1"/>
    </xf>
    <xf numFmtId="0" fontId="9" fillId="0" borderId="1" xfId="0" applyFont="1" applyBorder="1" applyAlignment="1">
      <alignment horizontal="left" vertical="top" wrapText="1"/>
    </xf>
    <xf numFmtId="0" fontId="14" fillId="0" borderId="0" xfId="0" applyNumberFormat="1" applyFont="1" applyFill="1" applyBorder="1" applyAlignment="1">
      <alignment horizontal="left" vertical="center" wrapText="1"/>
    </xf>
    <xf numFmtId="0" fontId="6" fillId="0" borderId="6" xfId="0" applyFont="1" applyBorder="1" applyAlignment="1">
      <alignment horizontal="right" vertical="top" wrapText="1"/>
    </xf>
    <xf numFmtId="0" fontId="6" fillId="0" borderId="7" xfId="0" applyFont="1" applyBorder="1" applyAlignment="1">
      <alignment horizontal="right" vertical="top" wrapText="1"/>
    </xf>
    <xf numFmtId="0" fontId="6" fillId="0" borderId="5" xfId="0" applyFont="1" applyBorder="1" applyAlignment="1">
      <alignment horizontal="right" vertical="top" wrapText="1"/>
    </xf>
    <xf numFmtId="0" fontId="3" fillId="0" borderId="0" xfId="0" applyFont="1" applyAlignment="1">
      <alignment horizontal="center" vertical="center" wrapText="1"/>
    </xf>
    <xf numFmtId="0" fontId="6" fillId="0" borderId="1" xfId="0" applyFont="1" applyBorder="1" applyAlignment="1">
      <alignment horizontal="center" vertical="center" wrapText="1"/>
    </xf>
    <xf numFmtId="0" fontId="13" fillId="0" borderId="0" xfId="0" applyFont="1" applyBorder="1" applyAlignment="1">
      <alignment horizontal="left" vertical="top" wrapText="1"/>
    </xf>
    <xf numFmtId="0" fontId="4" fillId="0" borderId="0" xfId="0" applyFont="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14"/>
  <sheetViews>
    <sheetView tabSelected="1" zoomScaleNormal="100" workbookViewId="0">
      <selection activeCell="M20" sqref="M20"/>
    </sheetView>
  </sheetViews>
  <sheetFormatPr defaultRowHeight="12.75" x14ac:dyDescent="0.2"/>
  <cols>
    <col min="1" max="1" width="5" customWidth="1"/>
    <col min="2" max="2" width="16.5703125" customWidth="1"/>
    <col min="3" max="3" width="27.85546875" customWidth="1"/>
    <col min="4" max="4" width="10" customWidth="1"/>
    <col min="5" max="5" width="11.28515625" customWidth="1"/>
    <col min="6" max="6" width="11.85546875" customWidth="1"/>
    <col min="7" max="7" width="13.42578125" customWidth="1"/>
    <col min="8" max="8" width="14" customWidth="1"/>
    <col min="9" max="9" width="12.28515625" customWidth="1"/>
    <col min="10" max="10" width="12.5703125" customWidth="1"/>
    <col min="11" max="12" width="9.7109375" customWidth="1"/>
    <col min="13" max="13" width="16" customWidth="1"/>
    <col min="14" max="16" width="9.140625" style="4"/>
  </cols>
  <sheetData>
    <row r="2" spans="1:16" ht="22.5" customHeight="1" x14ac:dyDescent="0.2">
      <c r="A2" s="22" t="s">
        <v>7</v>
      </c>
      <c r="B2" s="22"/>
      <c r="C2" s="22"/>
      <c r="D2" s="22"/>
      <c r="E2" s="22"/>
      <c r="F2" s="22"/>
      <c r="G2" s="22"/>
      <c r="H2" s="22"/>
      <c r="I2" s="22"/>
      <c r="J2" s="22"/>
      <c r="K2" s="22"/>
      <c r="L2" s="22"/>
      <c r="M2" s="22"/>
    </row>
    <row r="3" spans="1:16" ht="32.25" customHeight="1" x14ac:dyDescent="0.2">
      <c r="A3" s="25" t="s">
        <v>26</v>
      </c>
      <c r="B3" s="25"/>
      <c r="C3" s="25"/>
      <c r="D3" s="25"/>
      <c r="E3" s="25"/>
      <c r="F3" s="25"/>
      <c r="G3" s="25"/>
      <c r="H3" s="25"/>
      <c r="I3" s="25"/>
      <c r="J3" s="25"/>
      <c r="K3" s="25"/>
      <c r="L3" s="25"/>
      <c r="M3" s="25"/>
    </row>
    <row r="4" spans="1:16" ht="19.5" customHeight="1" x14ac:dyDescent="0.2">
      <c r="A4" s="24" t="s">
        <v>17</v>
      </c>
      <c r="B4" s="24"/>
      <c r="C4" s="24"/>
      <c r="D4" s="24"/>
      <c r="E4" s="24"/>
      <c r="F4" s="24"/>
      <c r="G4" s="24"/>
      <c r="H4" s="24"/>
      <c r="I4" s="24"/>
      <c r="J4" s="24"/>
      <c r="K4" s="24"/>
      <c r="L4" s="24"/>
      <c r="M4" s="24"/>
    </row>
    <row r="5" spans="1:16" ht="15.75" customHeight="1" x14ac:dyDescent="0.2">
      <c r="A5" s="23" t="s">
        <v>4</v>
      </c>
      <c r="B5" s="23" t="s">
        <v>8</v>
      </c>
      <c r="C5" s="23" t="s">
        <v>9</v>
      </c>
      <c r="D5" s="26" t="s">
        <v>3</v>
      </c>
      <c r="E5" s="23" t="s">
        <v>2</v>
      </c>
      <c r="F5" s="23" t="s">
        <v>1</v>
      </c>
      <c r="G5" s="23" t="s">
        <v>10</v>
      </c>
      <c r="H5" s="23"/>
      <c r="I5" s="23"/>
      <c r="J5" s="23" t="s">
        <v>0</v>
      </c>
      <c r="K5" s="23" t="s">
        <v>5</v>
      </c>
      <c r="L5" s="23" t="s">
        <v>19</v>
      </c>
      <c r="M5" s="23" t="s">
        <v>6</v>
      </c>
    </row>
    <row r="6" spans="1:16" ht="54.75" customHeight="1" x14ac:dyDescent="0.2">
      <c r="A6" s="23"/>
      <c r="B6" s="23"/>
      <c r="C6" s="23"/>
      <c r="D6" s="27"/>
      <c r="E6" s="23"/>
      <c r="F6" s="23"/>
      <c r="G6" s="5" t="s">
        <v>23</v>
      </c>
      <c r="H6" s="5" t="s">
        <v>24</v>
      </c>
      <c r="I6" s="5" t="s">
        <v>25</v>
      </c>
      <c r="J6" s="23"/>
      <c r="K6" s="23"/>
      <c r="L6" s="23"/>
      <c r="M6" s="23"/>
    </row>
    <row r="7" spans="1:16" ht="15" x14ac:dyDescent="0.2">
      <c r="A7" s="2">
        <v>1</v>
      </c>
      <c r="B7" s="2">
        <v>2</v>
      </c>
      <c r="C7" s="2">
        <v>3</v>
      </c>
      <c r="D7" s="2">
        <v>4</v>
      </c>
      <c r="E7" s="2">
        <v>5</v>
      </c>
      <c r="F7" s="2">
        <v>6</v>
      </c>
      <c r="G7" s="3">
        <v>7</v>
      </c>
      <c r="H7" s="3">
        <v>8</v>
      </c>
      <c r="I7" s="3">
        <v>9</v>
      </c>
      <c r="J7" s="3">
        <v>10</v>
      </c>
      <c r="K7" s="3">
        <v>11</v>
      </c>
      <c r="L7" s="3"/>
      <c r="M7" s="8">
        <v>12</v>
      </c>
    </row>
    <row r="8" spans="1:16" s="1" customFormat="1" ht="59.25" customHeight="1" x14ac:dyDescent="0.2">
      <c r="A8" s="6">
        <v>1</v>
      </c>
      <c r="B8" s="17" t="s">
        <v>27</v>
      </c>
      <c r="C8" s="17" t="s">
        <v>28</v>
      </c>
      <c r="D8" s="6" t="s">
        <v>21</v>
      </c>
      <c r="E8" s="6">
        <v>1</v>
      </c>
      <c r="F8" s="6">
        <v>3</v>
      </c>
      <c r="G8" s="7">
        <v>167953.1</v>
      </c>
      <c r="H8" s="7">
        <v>162750</v>
      </c>
      <c r="I8" s="7">
        <v>170005.4</v>
      </c>
      <c r="J8" s="7">
        <f t="shared" ref="J8" si="0">STDEVA(G8:I8)/(SUM(G8:I8)/COUNTIF(G8:I8,"&gt;0"))</f>
        <v>2.2408169289755083E-2</v>
      </c>
      <c r="K8" s="7">
        <f>(I8+H8+G8)/F8</f>
        <v>166902.83333333334</v>
      </c>
      <c r="L8" s="7">
        <v>162750</v>
      </c>
      <c r="M8" s="7">
        <f>L8*E8</f>
        <v>162750</v>
      </c>
      <c r="N8" s="4"/>
      <c r="O8" s="4"/>
      <c r="P8" s="4"/>
    </row>
    <row r="9" spans="1:16" ht="12.75" customHeight="1" x14ac:dyDescent="0.2">
      <c r="A9" s="19" t="s">
        <v>11</v>
      </c>
      <c r="B9" s="20"/>
      <c r="C9" s="20"/>
      <c r="D9" s="20"/>
      <c r="E9" s="20"/>
      <c r="F9" s="20"/>
      <c r="G9" s="20"/>
      <c r="H9" s="20"/>
      <c r="I9" s="20"/>
      <c r="J9" s="20"/>
      <c r="K9" s="20"/>
      <c r="L9" s="21"/>
      <c r="M9" s="7">
        <f>SUM(M8:M8)</f>
        <v>162750</v>
      </c>
    </row>
    <row r="10" spans="1:16" ht="49.5" customHeight="1" x14ac:dyDescent="0.2">
      <c r="A10" s="16" t="s">
        <v>20</v>
      </c>
      <c r="B10" s="18" t="s">
        <v>29</v>
      </c>
      <c r="C10" s="18"/>
      <c r="D10" s="18"/>
      <c r="E10" s="18"/>
      <c r="F10" s="18"/>
      <c r="G10" s="18"/>
      <c r="H10" s="18"/>
    </row>
    <row r="11" spans="1:16" ht="14.25" x14ac:dyDescent="0.2">
      <c r="B11" s="9" t="s">
        <v>22</v>
      </c>
    </row>
    <row r="13" spans="1:16" ht="18.75" x14ac:dyDescent="0.3">
      <c r="C13" s="10" t="s">
        <v>18</v>
      </c>
      <c r="D13" s="10"/>
      <c r="E13" s="11"/>
      <c r="F13" s="10"/>
      <c r="G13" s="10"/>
      <c r="H13" s="12" t="s">
        <v>12</v>
      </c>
      <c r="J13" s="13" t="s">
        <v>13</v>
      </c>
    </row>
    <row r="14" spans="1:16" ht="15" x14ac:dyDescent="0.25">
      <c r="C14" s="14" t="s">
        <v>14</v>
      </c>
      <c r="D14" s="14"/>
      <c r="F14" s="14"/>
      <c r="G14" s="14"/>
      <c r="H14" s="15" t="s">
        <v>15</v>
      </c>
      <c r="J14" s="15" t="s">
        <v>16</v>
      </c>
    </row>
  </sheetData>
  <mergeCells count="16">
    <mergeCell ref="B10:H10"/>
    <mergeCell ref="A9:L9"/>
    <mergeCell ref="A2:M2"/>
    <mergeCell ref="C5:C6"/>
    <mergeCell ref="M5:M6"/>
    <mergeCell ref="K5:K6"/>
    <mergeCell ref="F5:F6"/>
    <mergeCell ref="E5:E6"/>
    <mergeCell ref="A4:M4"/>
    <mergeCell ref="B5:B6"/>
    <mergeCell ref="A5:A6"/>
    <mergeCell ref="G5:I5"/>
    <mergeCell ref="J5:J6"/>
    <mergeCell ref="A3:M3"/>
    <mergeCell ref="D5:D6"/>
    <mergeCell ref="L5:L6"/>
  </mergeCells>
  <phoneticPr fontId="0" type="noConversion"/>
  <pageMargins left="0.25" right="0.25" top="0.3" bottom="0.26" header="0.3" footer="0.3"/>
  <pageSetup paperSize="9" scale="8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Владимир</cp:lastModifiedBy>
  <cp:lastPrinted>2025-07-09T03:06:57Z</cp:lastPrinted>
  <dcterms:created xsi:type="dcterms:W3CDTF">1996-10-08T23:32:33Z</dcterms:created>
  <dcterms:modified xsi:type="dcterms:W3CDTF">2025-11-13T08:17:10Z</dcterms:modified>
</cp:coreProperties>
</file>