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енька\Desktop\Торги онлайн\АУКЦИОН НЕ смп\608-мысо пыб\"/>
    </mc:Choice>
  </mc:AlternateContent>
  <bookViews>
    <workbookView xWindow="360" yWindow="15" windowWidth="20955" windowHeight="9720"/>
  </bookViews>
  <sheets>
    <sheet name="Расчет цены" sheetId="1" r:id="rId1"/>
  </sheets>
  <calcPr calcId="162913"/>
</workbook>
</file>

<file path=xl/calcChain.xml><?xml version="1.0" encoding="utf-8"?>
<calcChain xmlns="http://schemas.openxmlformats.org/spreadsheetml/2006/main">
  <c r="M14" i="1" l="1"/>
  <c r="N14" i="1" s="1"/>
  <c r="O14" i="1" s="1"/>
  <c r="K14" i="1"/>
  <c r="L14" i="1" s="1"/>
  <c r="J14" i="1"/>
  <c r="M13" i="1"/>
  <c r="N13" i="1" s="1"/>
  <c r="O13" i="1" s="1"/>
  <c r="K13" i="1"/>
  <c r="L13" i="1" s="1"/>
  <c r="J13" i="1"/>
  <c r="M12" i="1"/>
  <c r="N12" i="1" s="1"/>
  <c r="O12" i="1" s="1"/>
  <c r="K12" i="1"/>
  <c r="L12" i="1" s="1"/>
  <c r="J12" i="1"/>
  <c r="M11" i="1"/>
  <c r="N11" i="1" s="1"/>
  <c r="O11" i="1" s="1"/>
  <c r="K11" i="1"/>
  <c r="L11" i="1" s="1"/>
  <c r="J11" i="1"/>
  <c r="M10" i="1"/>
  <c r="N10" i="1" s="1"/>
  <c r="O10" i="1" s="1"/>
  <c r="K10" i="1"/>
  <c r="L10" i="1" s="1"/>
  <c r="J10" i="1"/>
  <c r="M9" i="1"/>
  <c r="N9" i="1" s="1"/>
  <c r="O9" i="1" s="1"/>
  <c r="K9" i="1"/>
  <c r="L9" i="1" s="1"/>
  <c r="J9" i="1"/>
  <c r="M8" i="1"/>
  <c r="N8" i="1" s="1"/>
  <c r="O8" i="1" s="1"/>
  <c r="K8" i="1"/>
  <c r="L8" i="1" s="1"/>
  <c r="J8" i="1"/>
  <c r="M7" i="1"/>
  <c r="N7" i="1" s="1"/>
  <c r="O7" i="1" s="1"/>
  <c r="O15" i="1" s="1"/>
  <c r="J16" i="1" s="1"/>
  <c r="K7" i="1"/>
  <c r="L7" i="1" s="1"/>
  <c r="J7" i="1"/>
</calcChain>
</file>

<file path=xl/sharedStrings.xml><?xml version="1.0" encoding="utf-8"?>
<sst xmlns="http://schemas.openxmlformats.org/spreadsheetml/2006/main" count="51" uniqueCount="41">
  <si>
    <t>Обоснование начальной (максимальной) цены договора</t>
  </si>
  <si>
    <t>Поставка продуктов питания (мясо и рыба)</t>
  </si>
  <si>
    <t>№</t>
  </si>
  <si>
    <t>Наименование заказчика</t>
  </si>
  <si>
    <t>Наименование предмета договора</t>
  </si>
  <si>
    <t>ОКПД2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</si>
  <si>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</si>
  <si>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</si>
  <si>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</si>
  <si>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</si>
  <si>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Поставщик №1</t>
  </si>
  <si>
    <t>Поставщик №2</t>
  </si>
  <si>
    <t xml:space="preserve">Поставщик №3 </t>
  </si>
  <si>
    <r>
      <t>Средняя арифметическая цена за единицу     &lt;</t>
    </r>
    <r>
      <rPr>
        <b/>
        <i/>
        <sz val="10"/>
        <rFont val="Times New Roman"/>
      </rPr>
      <t>ц</t>
    </r>
    <r>
      <rPr>
        <b/>
        <sz val="10"/>
        <rFont val="Times New Roman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</si>
  <si>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</si>
  <si>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</si>
  <si>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</si>
  <si>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</si>
  <si>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Н(М)ЦДдоговора с учетом округления цены за единицу (руб.)</t>
  </si>
  <si>
    <t>МАДОУ № 358</t>
  </si>
  <si>
    <t>Полуфабрикат мясной из говядины крупнокусковой бескостный, замороженный, высший сорт</t>
  </si>
  <si>
    <t>10.11.31.130</t>
  </si>
  <si>
    <t>кг</t>
  </si>
  <si>
    <t>Полуфабрикат мясной из свинины бескостной, нежирных сортов, крупнокусковой, замороженный, высший сорт</t>
  </si>
  <si>
    <t>10.11.32.130</t>
  </si>
  <si>
    <t>Печень говяжья замороженная</t>
  </si>
  <si>
    <t>10.11.31.150</t>
  </si>
  <si>
    <t>Кура тушка (охлажденная), в/с</t>
  </si>
  <si>
    <t>10.12.10.170</t>
  </si>
  <si>
    <t>Филе индейки (охлажденное), фасованное</t>
  </si>
  <si>
    <t>Филе куриное (охлажденное), фасованное</t>
  </si>
  <si>
    <t>Горбуша свежемороженая, без головы, потрошенная, 1 сорт</t>
  </si>
  <si>
    <t>10.20.13.122</t>
  </si>
  <si>
    <t>Филе минтая свежемороженое</t>
  </si>
  <si>
    <t>В результате проведенного расчета Н(М)ЦД договора составила:</t>
  </si>
  <si>
    <t>рублей</t>
  </si>
  <si>
    <r>
      <rPr>
        <b/>
        <sz val="10"/>
        <rFont val="Times New Roman"/>
      </rPr>
      <t>*</t>
    </r>
    <r>
      <rPr>
        <sz val="10"/>
        <rFont val="Times New Roman"/>
      </rPr>
      <t xml:space="preserve"> При определении Н(М)ЦД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рынка)).Коэффициент вариации не превышает 33 %, совокупность значения считается однородной.</t>
    </r>
  </si>
  <si>
    <t>Расчет Н(М)ЦД выполнен с примененим табличного редактора Excel</t>
  </si>
  <si>
    <t xml:space="preserve">Расчет Н(М)ЦД произвел: </t>
  </si>
  <si>
    <t>____________</t>
  </si>
  <si>
    <t>Дата 13.11.2025г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</si>
</sst>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.00000"/>
    <numFmt numFmtId="169" formatCode="0.000"/>
    <numFmt numFmtId="170" formatCode="0.0000"/>
  </numFmts>
  <fonts count="10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4"/>
      <name val="Times New Roman"/>
    </font>
    <font>
      <b/>
      <sz val="10"/>
      <name val="Times New Roman"/>
    </font>
    <font>
      <sz val="11"/>
      <name val="Times New Roman"/>
    </font>
    <font>
      <b/>
      <sz val="12"/>
      <name val="Times New Roman"/>
    </font>
    <font>
      <sz val="8"/>
      <name val="Times New Roman"/>
    </font>
    <font>
      <b/>
      <i/>
      <sz val="10"/>
      <name val="Times New Roman"/>
    </font>
    <font>
      <i/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5"/>
        <bgColor indexed="5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168" fontId="1" fillId="0" borderId="2" xfId="0" applyNumberFormat="1" applyFont="1" applyBorder="1" applyAlignment="1">
      <alignment horizontal="center" vertical="center" wrapText="1"/>
    </xf>
    <xf numFmtId="169" fontId="1" fillId="0" borderId="2" xfId="0" applyNumberFormat="1" applyFont="1" applyBorder="1" applyAlignment="1">
      <alignment horizontal="center" vertical="center"/>
    </xf>
    <xf numFmtId="169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2" borderId="0" xfId="0" applyFont="1" applyFill="1"/>
    <xf numFmtId="0" fontId="2" fillId="0" borderId="0" xfId="0" applyFont="1" applyAlignment="1" applyProtection="1">
      <alignment wrapText="1"/>
      <protection locked="0"/>
    </xf>
    <xf numFmtId="170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" fontId="7" fillId="0" borderId="0" xfId="0" applyNumberFormat="1" applyFont="1" applyAlignment="1">
      <alignment horizontal="center" vertical="top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949895</xdr:rowOff>
    </xdr:from>
    <xdr:to>
      <xdr:col>12</xdr:col>
      <xdr:colOff>18229</xdr:colOff>
      <xdr:row>5</xdr:row>
      <xdr:rowOff>1305073</xdr:rowOff>
    </xdr:to>
    <xdr:pic>
      <xdr:nvPicPr>
        <xdr:cNvPr id="164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18557</xdr:colOff>
      <xdr:row>5</xdr:row>
      <xdr:rowOff>925115</xdr:rowOff>
    </xdr:from>
    <xdr:to>
      <xdr:col>10</xdr:col>
      <xdr:colOff>991334</xdr:colOff>
      <xdr:row>5</xdr:row>
      <xdr:rowOff>1362893</xdr:rowOff>
    </xdr:to>
    <xdr:pic>
      <xdr:nvPicPr>
        <xdr:cNvPr id="1647" name="Picture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7"/>
  <sheetViews>
    <sheetView tabSelected="1" topLeftCell="A13" zoomScale="85" workbookViewId="0">
      <selection activeCell="A17" sqref="A17:XFD18"/>
    </sheetView>
  </sheetViews>
  <sheetFormatPr defaultRowHeight="12.75" customHeight="1" x14ac:dyDescent="0.25"/>
  <cols>
    <col min="1" max="1" width="4.42578125" style="1" customWidth="1"/>
    <col min="2" max="2" width="12.5703125" style="1" customWidth="1"/>
    <col min="3" max="3" width="27.5703125" style="1" customWidth="1"/>
    <col min="4" max="4" width="14.28515625" style="1" customWidth="1"/>
    <col min="5" max="5" width="7.28515625" style="1" customWidth="1"/>
    <col min="6" max="6" width="9.42578125" style="1" customWidth="1"/>
    <col min="7" max="7" width="11.42578125" style="1" customWidth="1"/>
    <col min="8" max="8" width="11.7109375" style="1" customWidth="1"/>
    <col min="9" max="9" width="12.28515625" style="1" customWidth="1"/>
    <col min="10" max="10" width="15.5703125" style="1" customWidth="1"/>
    <col min="11" max="11" width="15.42578125" style="1" customWidth="1"/>
    <col min="12" max="12" width="14.28515625" style="1" customWidth="1"/>
    <col min="13" max="13" width="11.85546875" style="1" customWidth="1"/>
    <col min="14" max="14" width="9.42578125" style="1" bestFit="1" customWidth="1"/>
    <col min="15" max="15" width="14.42578125" style="1" customWidth="1"/>
    <col min="16" max="16" width="6.5703125" style="1" customWidth="1"/>
    <col min="17" max="17" width="11.5703125" style="1" customWidth="1"/>
    <col min="18" max="18" width="8.7109375" style="1" customWidth="1"/>
    <col min="19" max="257" width="9.140625" style="1" customWidth="1"/>
  </cols>
  <sheetData>
    <row r="1" spans="1:15" ht="15.75" x14ac:dyDescent="0.25">
      <c r="M1" s="42"/>
      <c r="N1" s="42"/>
      <c r="O1" s="42"/>
    </row>
    <row r="2" spans="1:15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18.75" x14ac:dyDescent="0.25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8.75" x14ac:dyDescent="0.25">
      <c r="A4" s="4"/>
      <c r="B4" s="3"/>
      <c r="C4" s="4"/>
      <c r="D4" s="44" t="s">
        <v>1</v>
      </c>
      <c r="E4" s="45"/>
      <c r="F4" s="45"/>
      <c r="G4" s="45"/>
      <c r="H4" s="45"/>
      <c r="I4" s="45"/>
      <c r="J4" s="45"/>
      <c r="K4" s="45"/>
      <c r="L4" s="4"/>
      <c r="M4" s="4"/>
      <c r="N4" s="4"/>
      <c r="O4" s="4"/>
    </row>
    <row r="5" spans="1:15" ht="40.5" customHeight="1" x14ac:dyDescent="0.25">
      <c r="A5" s="46" t="s">
        <v>2</v>
      </c>
      <c r="B5" s="47" t="s">
        <v>3</v>
      </c>
      <c r="C5" s="46" t="s">
        <v>4</v>
      </c>
      <c r="D5" s="47" t="s">
        <v>5</v>
      </c>
      <c r="E5" s="47" t="s">
        <v>6</v>
      </c>
      <c r="F5" s="47" t="s">
        <v>7</v>
      </c>
      <c r="G5" s="50" t="s">
        <v>8</v>
      </c>
      <c r="H5" s="51"/>
      <c r="I5" s="52"/>
      <c r="J5" s="53" t="s">
        <v>9</v>
      </c>
      <c r="K5" s="53"/>
      <c r="L5" s="53"/>
      <c r="M5" s="54"/>
      <c r="N5" s="54"/>
      <c r="O5" s="54"/>
    </row>
    <row r="6" spans="1:15" ht="166.5" customHeight="1" x14ac:dyDescent="0.25">
      <c r="A6" s="46"/>
      <c r="B6" s="48"/>
      <c r="C6" s="47"/>
      <c r="D6" s="49"/>
      <c r="E6" s="48"/>
      <c r="F6" s="48"/>
      <c r="G6" s="7" t="s">
        <v>10</v>
      </c>
      <c r="H6" s="7" t="s">
        <v>11</v>
      </c>
      <c r="I6" s="7" t="s">
        <v>12</v>
      </c>
      <c r="J6" s="6" t="s">
        <v>13</v>
      </c>
      <c r="K6" s="6" t="s">
        <v>14</v>
      </c>
      <c r="L6" s="6" t="s">
        <v>15</v>
      </c>
      <c r="M6" s="6" t="s">
        <v>16</v>
      </c>
      <c r="N6" s="6" t="s">
        <v>17</v>
      </c>
      <c r="O6" s="6" t="s">
        <v>18</v>
      </c>
    </row>
    <row r="7" spans="1:15" ht="50.1" customHeight="1" x14ac:dyDescent="0.25">
      <c r="A7" s="5">
        <v>1</v>
      </c>
      <c r="B7" s="55" t="s">
        <v>19</v>
      </c>
      <c r="C7" s="8" t="s">
        <v>20</v>
      </c>
      <c r="D7" s="8" t="s">
        <v>21</v>
      </c>
      <c r="E7" s="9" t="s">
        <v>22</v>
      </c>
      <c r="F7" s="10">
        <v>900</v>
      </c>
      <c r="G7" s="11">
        <v>705</v>
      </c>
      <c r="H7" s="11">
        <v>710</v>
      </c>
      <c r="I7" s="11">
        <v>745.5</v>
      </c>
      <c r="J7" s="12">
        <f t="shared" ref="J7:J14" si="0">AVERAGE(G7:I7)</f>
        <v>720.16666666666663</v>
      </c>
      <c r="K7" s="13">
        <f t="shared" ref="K7:K14" si="1">STDEV(G7:I7)</f>
        <v>22.081289213570237</v>
      </c>
      <c r="L7" s="11">
        <f t="shared" ref="L7:L14" si="2">K7/J7*100</f>
        <v>3.0661359704101234</v>
      </c>
      <c r="M7" s="14">
        <f t="shared" ref="M7:M14" si="3">(G7+H7+I7)/3</f>
        <v>720.16666666666663</v>
      </c>
      <c r="N7" s="15">
        <f t="shared" ref="N7:N14" si="4">ROUNDDOWN(M7,2)</f>
        <v>720.16</v>
      </c>
      <c r="O7" s="16">
        <f t="shared" ref="O7:O14" si="5">N7*F7</f>
        <v>648144</v>
      </c>
    </row>
    <row r="8" spans="1:15" ht="50.1" customHeight="1" x14ac:dyDescent="0.25">
      <c r="A8" s="5">
        <v>2</v>
      </c>
      <c r="B8" s="56"/>
      <c r="C8" s="17" t="s">
        <v>23</v>
      </c>
      <c r="D8" s="17" t="s">
        <v>24</v>
      </c>
      <c r="E8" s="18" t="s">
        <v>22</v>
      </c>
      <c r="F8" s="19">
        <v>700</v>
      </c>
      <c r="G8" s="11">
        <v>455</v>
      </c>
      <c r="H8" s="11">
        <v>470</v>
      </c>
      <c r="I8" s="11">
        <v>493.5</v>
      </c>
      <c r="J8" s="12">
        <f t="shared" si="0"/>
        <v>472.83333333333331</v>
      </c>
      <c r="K8" s="13">
        <f t="shared" si="1"/>
        <v>19.405755160089321</v>
      </c>
      <c r="L8" s="11">
        <f t="shared" si="2"/>
        <v>4.1041427902903038</v>
      </c>
      <c r="M8" s="14">
        <f t="shared" si="3"/>
        <v>472.83333333333331</v>
      </c>
      <c r="N8" s="15">
        <f t="shared" si="4"/>
        <v>472.83</v>
      </c>
      <c r="O8" s="16">
        <f t="shared" si="5"/>
        <v>330981</v>
      </c>
    </row>
    <row r="9" spans="1:15" ht="50.1" customHeight="1" x14ac:dyDescent="0.25">
      <c r="A9" s="5">
        <v>3</v>
      </c>
      <c r="B9" s="56"/>
      <c r="C9" s="17" t="s">
        <v>25</v>
      </c>
      <c r="D9" s="17" t="s">
        <v>26</v>
      </c>
      <c r="E9" s="18" t="s">
        <v>22</v>
      </c>
      <c r="F9" s="19">
        <v>290</v>
      </c>
      <c r="G9" s="11">
        <v>435</v>
      </c>
      <c r="H9" s="11">
        <v>450</v>
      </c>
      <c r="I9" s="11">
        <v>472.5</v>
      </c>
      <c r="J9" s="12">
        <f t="shared" si="0"/>
        <v>452.5</v>
      </c>
      <c r="K9" s="13">
        <f t="shared" si="1"/>
        <v>18.874586088176873</v>
      </c>
      <c r="L9" s="11">
        <f t="shared" si="2"/>
        <v>4.1711792460059387</v>
      </c>
      <c r="M9" s="14">
        <f t="shared" si="3"/>
        <v>452.5</v>
      </c>
      <c r="N9" s="15">
        <f t="shared" si="4"/>
        <v>452.5</v>
      </c>
      <c r="O9" s="16">
        <f t="shared" si="5"/>
        <v>131225</v>
      </c>
    </row>
    <row r="10" spans="1:15" ht="50.1" customHeight="1" x14ac:dyDescent="0.25">
      <c r="A10" s="5">
        <v>4</v>
      </c>
      <c r="B10" s="56"/>
      <c r="C10" s="17" t="s">
        <v>27</v>
      </c>
      <c r="D10" s="17" t="s">
        <v>28</v>
      </c>
      <c r="E10" s="18" t="s">
        <v>22</v>
      </c>
      <c r="F10" s="19">
        <v>240</v>
      </c>
      <c r="G10" s="11">
        <v>265</v>
      </c>
      <c r="H10" s="11">
        <v>280</v>
      </c>
      <c r="I10" s="11">
        <v>294</v>
      </c>
      <c r="J10" s="12">
        <f t="shared" si="0"/>
        <v>279.66666666666669</v>
      </c>
      <c r="K10" s="13">
        <f t="shared" si="1"/>
        <v>14.502873278538061</v>
      </c>
      <c r="L10" s="11">
        <f t="shared" si="2"/>
        <v>5.1857711365451937</v>
      </c>
      <c r="M10" s="14">
        <f t="shared" si="3"/>
        <v>279.66666666666669</v>
      </c>
      <c r="N10" s="15">
        <f t="shared" si="4"/>
        <v>279.66000000000003</v>
      </c>
      <c r="O10" s="16">
        <f t="shared" si="5"/>
        <v>67118.400000000009</v>
      </c>
    </row>
    <row r="11" spans="1:15" ht="50.1" customHeight="1" x14ac:dyDescent="0.25">
      <c r="A11" s="5">
        <v>5</v>
      </c>
      <c r="B11" s="56"/>
      <c r="C11" s="17" t="s">
        <v>29</v>
      </c>
      <c r="D11" s="17" t="s">
        <v>28</v>
      </c>
      <c r="E11" s="18" t="s">
        <v>22</v>
      </c>
      <c r="F11" s="19">
        <v>200</v>
      </c>
      <c r="G11" s="20">
        <v>660</v>
      </c>
      <c r="H11" s="20">
        <v>750</v>
      </c>
      <c r="I11" s="20">
        <v>610</v>
      </c>
      <c r="J11" s="12">
        <f t="shared" si="0"/>
        <v>673.33333333333337</v>
      </c>
      <c r="K11" s="13">
        <f t="shared" si="1"/>
        <v>70.945988845975876</v>
      </c>
      <c r="L11" s="11">
        <f t="shared" si="2"/>
        <v>10.536532996927111</v>
      </c>
      <c r="M11" s="14">
        <f t="shared" si="3"/>
        <v>673.33333333333337</v>
      </c>
      <c r="N11" s="15">
        <f t="shared" si="4"/>
        <v>673.33</v>
      </c>
      <c r="O11" s="16">
        <f t="shared" si="5"/>
        <v>134666</v>
      </c>
    </row>
    <row r="12" spans="1:15" ht="50.1" customHeight="1" x14ac:dyDescent="0.25">
      <c r="A12" s="5">
        <v>6</v>
      </c>
      <c r="B12" s="56"/>
      <c r="C12" s="17" t="s">
        <v>30</v>
      </c>
      <c r="D12" s="17" t="s">
        <v>28</v>
      </c>
      <c r="E12" s="18" t="s">
        <v>22</v>
      </c>
      <c r="F12" s="19">
        <v>350</v>
      </c>
      <c r="G12" s="11">
        <v>445</v>
      </c>
      <c r="H12" s="11">
        <v>470</v>
      </c>
      <c r="I12" s="11">
        <v>493.5</v>
      </c>
      <c r="J12" s="12">
        <f t="shared" si="0"/>
        <v>469.5</v>
      </c>
      <c r="K12" s="13">
        <f t="shared" si="1"/>
        <v>24.253865671269807</v>
      </c>
      <c r="L12" s="11">
        <f t="shared" si="2"/>
        <v>5.165892581740108</v>
      </c>
      <c r="M12" s="14">
        <f t="shared" si="3"/>
        <v>469.5</v>
      </c>
      <c r="N12" s="15">
        <f t="shared" si="4"/>
        <v>469.5</v>
      </c>
      <c r="O12" s="16">
        <f t="shared" si="5"/>
        <v>164325</v>
      </c>
    </row>
    <row r="13" spans="1:15" ht="50.1" customHeight="1" x14ac:dyDescent="0.25">
      <c r="A13" s="5">
        <v>7</v>
      </c>
      <c r="B13" s="56"/>
      <c r="C13" s="17" t="s">
        <v>31</v>
      </c>
      <c r="D13" s="17" t="s">
        <v>32</v>
      </c>
      <c r="E13" s="18" t="s">
        <v>22</v>
      </c>
      <c r="F13" s="19">
        <v>700</v>
      </c>
      <c r="G13" s="11">
        <v>485</v>
      </c>
      <c r="H13" s="11">
        <v>510</v>
      </c>
      <c r="I13" s="11">
        <v>535.5</v>
      </c>
      <c r="J13" s="12">
        <f t="shared" si="0"/>
        <v>510.16666666666669</v>
      </c>
      <c r="K13" s="13">
        <f t="shared" si="1"/>
        <v>25.250412537884078</v>
      </c>
      <c r="L13" s="11">
        <f t="shared" si="2"/>
        <v>4.9494438166384995</v>
      </c>
      <c r="M13" s="14">
        <f t="shared" si="3"/>
        <v>510.16666666666669</v>
      </c>
      <c r="N13" s="15">
        <f t="shared" si="4"/>
        <v>510.16</v>
      </c>
      <c r="O13" s="16">
        <f t="shared" si="5"/>
        <v>357112</v>
      </c>
    </row>
    <row r="14" spans="1:15" ht="50.1" customHeight="1" x14ac:dyDescent="0.25">
      <c r="A14" s="5">
        <v>8</v>
      </c>
      <c r="B14" s="56"/>
      <c r="C14" s="17" t="s">
        <v>33</v>
      </c>
      <c r="D14" s="17" t="s">
        <v>32</v>
      </c>
      <c r="E14" s="18" t="s">
        <v>22</v>
      </c>
      <c r="F14" s="19">
        <v>300</v>
      </c>
      <c r="G14" s="11">
        <v>189</v>
      </c>
      <c r="H14" s="11">
        <v>210</v>
      </c>
      <c r="I14" s="11">
        <v>220.5</v>
      </c>
      <c r="J14" s="12">
        <f t="shared" si="0"/>
        <v>206.5</v>
      </c>
      <c r="K14" s="13">
        <f t="shared" si="1"/>
        <v>16.039014932345442</v>
      </c>
      <c r="L14" s="11">
        <f t="shared" si="2"/>
        <v>7.7670774490776955</v>
      </c>
      <c r="M14" s="14">
        <f t="shared" si="3"/>
        <v>206.5</v>
      </c>
      <c r="N14" s="15">
        <f t="shared" si="4"/>
        <v>206.5</v>
      </c>
      <c r="O14" s="16">
        <f t="shared" si="5"/>
        <v>61950</v>
      </c>
    </row>
    <row r="15" spans="1:15" s="21" customFormat="1" ht="18.75" customHeight="1" x14ac:dyDescent="0.2">
      <c r="A15" s="6"/>
      <c r="B15" s="22"/>
      <c r="C15" s="23"/>
      <c r="D15" s="23"/>
      <c r="E15" s="24"/>
      <c r="F15" s="24"/>
      <c r="G15" s="25"/>
      <c r="H15" s="25"/>
      <c r="I15" s="25"/>
      <c r="J15" s="12"/>
      <c r="K15" s="13"/>
      <c r="L15" s="11"/>
      <c r="M15" s="57"/>
      <c r="N15" s="58"/>
      <c r="O15" s="16">
        <f>SUM(O7:O14)</f>
        <v>1895521.4</v>
      </c>
    </row>
    <row r="16" spans="1:15" ht="15.75" x14ac:dyDescent="0.25">
      <c r="A16" s="59" t="s">
        <v>34</v>
      </c>
      <c r="B16" s="59"/>
      <c r="C16" s="59"/>
      <c r="D16" s="59"/>
      <c r="E16" s="59"/>
      <c r="F16" s="59"/>
      <c r="G16" s="59"/>
      <c r="H16" s="59"/>
      <c r="I16" s="59"/>
      <c r="J16" s="26">
        <f>O15</f>
        <v>1895521.4</v>
      </c>
      <c r="K16" s="27" t="s">
        <v>35</v>
      </c>
      <c r="L16" s="27"/>
      <c r="M16" s="27"/>
      <c r="N16" s="27"/>
      <c r="O16" s="28"/>
    </row>
    <row r="17" spans="1:15" ht="37.5" customHeight="1" x14ac:dyDescent="0.25">
      <c r="A17" s="60" t="s">
        <v>36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ht="37.5" customHeight="1" x14ac:dyDescent="0.25">
      <c r="A18" s="60" t="s">
        <v>37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5" s="1" customFormat="1" ht="15.75" x14ac:dyDescent="0.25">
      <c r="A19" s="29" t="s">
        <v>38</v>
      </c>
      <c r="B19" s="29"/>
      <c r="C19" s="30"/>
      <c r="D19" s="30"/>
      <c r="E19" s="31" t="s">
        <v>39</v>
      </c>
      <c r="F19" s="31"/>
      <c r="G19" s="31"/>
      <c r="H19" s="31"/>
      <c r="J19" s="32"/>
      <c r="K19" s="31"/>
      <c r="L19" s="31"/>
    </row>
    <row r="20" spans="1:15" s="1" customFormat="1" ht="15.75" x14ac:dyDescent="0.25">
      <c r="A20" s="29" t="s">
        <v>40</v>
      </c>
      <c r="B20" s="33"/>
      <c r="C20" s="30"/>
      <c r="D20" s="30"/>
      <c r="E20" s="31"/>
      <c r="F20" s="31"/>
      <c r="G20" s="34"/>
      <c r="H20" s="35"/>
      <c r="I20" s="61"/>
      <c r="J20" s="62"/>
      <c r="K20" s="62"/>
      <c r="L20" s="62"/>
      <c r="M20" s="36"/>
      <c r="N20" s="37"/>
      <c r="O20" s="38"/>
    </row>
    <row r="21" spans="1:15" s="1" customFormat="1" ht="15.75" x14ac:dyDescent="0.25">
      <c r="A21" s="39"/>
      <c r="B21" s="39"/>
      <c r="C21" s="39"/>
      <c r="D21" s="39"/>
      <c r="E21" s="39"/>
      <c r="F21" s="31"/>
      <c r="G21" s="34"/>
      <c r="H21" s="35"/>
      <c r="I21" s="38"/>
      <c r="J21" s="40"/>
      <c r="K21" s="40"/>
      <c r="L21" s="40"/>
      <c r="M21" s="36"/>
      <c r="N21" s="37"/>
      <c r="O21" s="38"/>
    </row>
    <row r="22" spans="1:15" ht="15.75" x14ac:dyDescent="0.25">
      <c r="A22" s="39"/>
      <c r="B22" s="39"/>
      <c r="C22" s="39"/>
      <c r="D22" s="39"/>
      <c r="E22" s="39"/>
      <c r="F22" s="31"/>
      <c r="G22" s="34"/>
      <c r="H22" s="35"/>
      <c r="I22" s="38"/>
      <c r="J22" s="40"/>
      <c r="K22" s="40"/>
      <c r="L22" s="40"/>
      <c r="M22" s="38"/>
      <c r="N22" s="38"/>
      <c r="O22" s="38"/>
    </row>
    <row r="23" spans="1:15" ht="15" x14ac:dyDescent="0.25">
      <c r="C23" s="41"/>
      <c r="D23" s="41"/>
    </row>
    <row r="24" spans="1:15" ht="15" x14ac:dyDescent="0.25"/>
    <row r="25" spans="1:15" ht="15" x14ac:dyDescent="0.25"/>
    <row r="26" spans="1:15" ht="15" x14ac:dyDescent="0.25"/>
    <row r="27" spans="1:15" ht="15" x14ac:dyDescent="0.25"/>
  </sheetData>
  <mergeCells count="18">
    <mergeCell ref="I20:L20"/>
    <mergeCell ref="B7:B14"/>
    <mergeCell ref="M15:N15"/>
    <mergeCell ref="A16:I16"/>
    <mergeCell ref="A17:O17"/>
    <mergeCell ref="A18:O18"/>
    <mergeCell ref="M1:O1"/>
    <mergeCell ref="A3:O3"/>
    <mergeCell ref="D4:K4"/>
    <mergeCell ref="A5:A6"/>
    <mergeCell ref="B5:B6"/>
    <mergeCell ref="C5:C6"/>
    <mergeCell ref="D5:D6"/>
    <mergeCell ref="E5:E6"/>
    <mergeCell ref="F5:F6"/>
    <mergeCell ref="G5:I5"/>
    <mergeCell ref="J5:L5"/>
    <mergeCell ref="M5:O5"/>
  </mergeCells>
  <pageMargins left="0.51000000000000023" right="0.70866099999999987" top="0.748031" bottom="0.748031" header="0.31496099999999999" footer="0.31496099999999999"/>
  <pageSetup paperSize="9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Камалова Ирина Гизаровна</dc:creator>
  <cp:lastModifiedBy>Оленька</cp:lastModifiedBy>
  <cp:revision>2</cp:revision>
  <dcterms:created xsi:type="dcterms:W3CDTF">2014-01-15T18:15:00Z</dcterms:created>
  <dcterms:modified xsi:type="dcterms:W3CDTF">2025-11-13T09:47:43Z</dcterms:modified>
  <cp:version>1048576</cp:version>
</cp:coreProperties>
</file>