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енька\Desktop\Торги онлайн\АУКЦИОН НЕ смп\611-молоч\"/>
    </mc:Choice>
  </mc:AlternateContent>
  <bookViews>
    <workbookView xWindow="360" yWindow="15" windowWidth="20955" windowHeight="9720"/>
  </bookViews>
  <sheets>
    <sheet name="Расчет цены" sheetId="1" r:id="rId1"/>
  </sheets>
  <definedNames>
    <definedName name="_1777883143" localSheetId="0">'Расчет цены'!$C$15</definedName>
  </definedNames>
  <calcPr calcId="162913"/>
</workbook>
</file>

<file path=xl/calcChain.xml><?xml version="1.0" encoding="utf-8"?>
<calcChain xmlns="http://schemas.openxmlformats.org/spreadsheetml/2006/main">
  <c r="O16" i="1" l="1"/>
  <c r="J7" i="1"/>
  <c r="K7" i="1"/>
  <c r="L7" i="1" s="1"/>
  <c r="M7" i="1"/>
  <c r="N7" i="1" s="1"/>
  <c r="O7" i="1" s="1"/>
  <c r="J8" i="1"/>
  <c r="K8" i="1"/>
  <c r="M8" i="1"/>
  <c r="N8" i="1" s="1"/>
  <c r="O8" i="1" s="1"/>
  <c r="J9" i="1"/>
  <c r="K9" i="1"/>
  <c r="L9" i="1" s="1"/>
  <c r="M9" i="1"/>
  <c r="N9" i="1" s="1"/>
  <c r="O9" i="1" s="1"/>
  <c r="J10" i="1"/>
  <c r="K10" i="1"/>
  <c r="M10" i="1"/>
  <c r="N10" i="1" s="1"/>
  <c r="O10" i="1" s="1"/>
  <c r="J11" i="1"/>
  <c r="K11" i="1"/>
  <c r="L11" i="1" s="1"/>
  <c r="M11" i="1"/>
  <c r="N11" i="1" s="1"/>
  <c r="O11" i="1" s="1"/>
  <c r="J12" i="1"/>
  <c r="K12" i="1"/>
  <c r="M12" i="1"/>
  <c r="N12" i="1" s="1"/>
  <c r="O12" i="1" s="1"/>
  <c r="L12" i="1" l="1"/>
  <c r="L10" i="1"/>
  <c r="L8" i="1"/>
  <c r="J13" i="1"/>
  <c r="K13" i="1"/>
  <c r="M13" i="1"/>
  <c r="N13" i="1" s="1"/>
  <c r="O13" i="1" s="1"/>
  <c r="J14" i="1"/>
  <c r="K14" i="1"/>
  <c r="M14" i="1"/>
  <c r="N14" i="1" s="1"/>
  <c r="O14" i="1" s="1"/>
  <c r="J15" i="1"/>
  <c r="K15" i="1"/>
  <c r="M15" i="1"/>
  <c r="N15" i="1" s="1"/>
  <c r="O15" i="1" s="1"/>
  <c r="L15" i="1" l="1"/>
  <c r="L13" i="1"/>
  <c r="L14" i="1"/>
  <c r="J17" i="1" l="1"/>
</calcChain>
</file>

<file path=xl/sharedStrings.xml><?xml version="1.0" encoding="utf-8"?>
<sst xmlns="http://schemas.openxmlformats.org/spreadsheetml/2006/main" count="54" uniqueCount="46">
  <si>
    <t>Обоснование начальной (максимальной) цены договора</t>
  </si>
  <si>
    <t>№</t>
  </si>
  <si>
    <t>Наименование заказчика</t>
  </si>
  <si>
    <t>Наименование предмета договора</t>
  </si>
  <si>
    <t>ОКПД2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</si>
  <si>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</si>
  <si>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</si>
  <si>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</si>
  <si>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</si>
  <si>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Поставщик №1</t>
  </si>
  <si>
    <t>Поставщик №2</t>
  </si>
  <si>
    <t xml:space="preserve">Поставщик №3 </t>
  </si>
  <si>
    <r>
      <t>Средняя арифметическая цена за единицу     &lt;</t>
    </r>
    <r>
      <rPr>
        <b/>
        <i/>
        <sz val="10"/>
        <rFont val="Times New Roman"/>
      </rPr>
      <t>ц</t>
    </r>
    <r>
      <rPr>
        <b/>
        <sz val="10"/>
        <rFont val="Times New Roman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</si>
  <si>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</si>
  <si>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</si>
  <si>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</si>
  <si>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</si>
  <si>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Н(М)ЦДдоговора с учетом округления цены за единицу (руб.)</t>
  </si>
  <si>
    <t>МАДОУ № 358</t>
  </si>
  <si>
    <t>кг</t>
  </si>
  <si>
    <t>В результате проведенного расчета Н(М)ЦД договора составила:</t>
  </si>
  <si>
    <t>рублей</t>
  </si>
  <si>
    <r>
      <rPr>
        <b/>
        <sz val="10"/>
        <rFont val="Times New Roman"/>
      </rPr>
      <t>*</t>
    </r>
    <r>
      <rPr>
        <sz val="10"/>
        <rFont val="Times New Roman"/>
      </rPr>
      <t xml:space="preserve"> При определении Н(М)ЦД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рынка)).Коэффициент вариации не превышает 33 %, совокупность значения считается однородной.</t>
    </r>
  </si>
  <si>
    <t>Расчет Н(М)ЦД выполнен с примененим табличного редактора Excel</t>
  </si>
  <si>
    <t xml:space="preserve">Расчет Н(М)ЦД произвел: </t>
  </si>
  <si>
    <t>____________</t>
  </si>
  <si>
    <t>Дата 13.11.2025г</t>
  </si>
  <si>
    <t>Поставка продуктов питания (молочная продукция)</t>
  </si>
  <si>
    <t xml:space="preserve">Молоко </t>
  </si>
  <si>
    <t>10.51.11.111</t>
  </si>
  <si>
    <t>Кефир</t>
  </si>
  <si>
    <t>10.51.52.140</t>
  </si>
  <si>
    <t>Йогурт питьевой</t>
  </si>
  <si>
    <t>10.51.52.112</t>
  </si>
  <si>
    <t>«Снежок»</t>
  </si>
  <si>
    <t>10.51.52.190</t>
  </si>
  <si>
    <t>Сметана</t>
  </si>
  <si>
    <t>10.51.52.211</t>
  </si>
  <si>
    <t>Творог</t>
  </si>
  <si>
    <t>10.51.40.313</t>
  </si>
  <si>
    <t>Масло сливочное</t>
  </si>
  <si>
    <t>10.51.30.111</t>
  </si>
  <si>
    <t>Сыр</t>
  </si>
  <si>
    <t>10.51.40.121</t>
  </si>
  <si>
    <t>Йогурт в стаканчике</t>
  </si>
  <si>
    <t>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</si>
</sst>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"/>
    <numFmt numFmtId="166" formatCode="0.0000"/>
  </numFmts>
  <fonts count="13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4"/>
      <name val="Times New Roman"/>
    </font>
    <font>
      <b/>
      <sz val="10"/>
      <name val="Times New Roman"/>
    </font>
    <font>
      <sz val="11"/>
      <name val="Times New Roman"/>
    </font>
    <font>
      <b/>
      <sz val="12"/>
      <name val="Times New Roman"/>
    </font>
    <font>
      <sz val="8"/>
      <name val="Times New Roman"/>
    </font>
    <font>
      <b/>
      <i/>
      <sz val="10"/>
      <name val="Times New Roman"/>
    </font>
    <font>
      <i/>
      <sz val="10"/>
      <name val="Times New Roman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2" borderId="0" xfId="0" applyFont="1" applyFill="1"/>
    <xf numFmtId="0" fontId="2" fillId="0" borderId="0" xfId="0" applyFont="1" applyAlignment="1" applyProtection="1">
      <alignment wrapText="1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" fontId="7" fillId="0" borderId="0" xfId="0" applyNumberFormat="1" applyFont="1" applyAlignment="1">
      <alignment horizontal="center" vertical="top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0" fillId="0" borderId="0" xfId="0"/>
    <xf numFmtId="0" fontId="10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/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949895</xdr:rowOff>
    </xdr:from>
    <xdr:to>
      <xdr:col>12</xdr:col>
      <xdr:colOff>18229</xdr:colOff>
      <xdr:row>5</xdr:row>
      <xdr:rowOff>1305073</xdr:rowOff>
    </xdr:to>
    <xdr:pic>
      <xdr:nvPicPr>
        <xdr:cNvPr id="164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18557</xdr:colOff>
      <xdr:row>5</xdr:row>
      <xdr:rowOff>925115</xdr:rowOff>
    </xdr:from>
    <xdr:to>
      <xdr:col>10</xdr:col>
      <xdr:colOff>991334</xdr:colOff>
      <xdr:row>5</xdr:row>
      <xdr:rowOff>1362893</xdr:rowOff>
    </xdr:to>
    <xdr:pic>
      <xdr:nvPicPr>
        <xdr:cNvPr id="1647" name="Picture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8"/>
  <sheetViews>
    <sheetView tabSelected="1" topLeftCell="A12" zoomScale="85" workbookViewId="0">
      <selection activeCell="D15" sqref="C7:D15"/>
    </sheetView>
  </sheetViews>
  <sheetFormatPr defaultRowHeight="12.75" customHeight="1" x14ac:dyDescent="0.25"/>
  <cols>
    <col min="1" max="1" width="4.42578125" style="1" customWidth="1"/>
    <col min="2" max="2" width="12.5703125" style="1" customWidth="1"/>
    <col min="3" max="3" width="27.5703125" style="1" customWidth="1"/>
    <col min="4" max="4" width="14.28515625" style="1" customWidth="1"/>
    <col min="5" max="5" width="7.28515625" style="1" customWidth="1"/>
    <col min="6" max="6" width="9.42578125" style="1" customWidth="1"/>
    <col min="7" max="7" width="11.42578125" style="1" customWidth="1"/>
    <col min="8" max="8" width="11.7109375" style="1" customWidth="1"/>
    <col min="9" max="9" width="12.28515625" style="1" customWidth="1"/>
    <col min="10" max="10" width="15.5703125" style="1" customWidth="1"/>
    <col min="11" max="11" width="15.42578125" style="1" customWidth="1"/>
    <col min="12" max="12" width="14.28515625" style="1" customWidth="1"/>
    <col min="13" max="13" width="11.85546875" style="1" customWidth="1"/>
    <col min="14" max="14" width="9.42578125" style="1" bestFit="1" customWidth="1"/>
    <col min="15" max="15" width="14.42578125" style="1" customWidth="1"/>
    <col min="16" max="16" width="6.5703125" style="1" customWidth="1"/>
    <col min="17" max="17" width="11.5703125" style="1" customWidth="1"/>
    <col min="18" max="18" width="8.7109375" style="1" customWidth="1"/>
    <col min="19" max="257" width="9.140625" style="1" customWidth="1"/>
  </cols>
  <sheetData>
    <row r="1" spans="1:257" ht="15.75" x14ac:dyDescent="0.25">
      <c r="M1" s="49"/>
      <c r="N1" s="49"/>
      <c r="O1" s="49"/>
    </row>
    <row r="2" spans="1:257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57" ht="18.75" x14ac:dyDescent="0.2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257" ht="18.75" x14ac:dyDescent="0.25">
      <c r="A4" s="4"/>
      <c r="B4" s="3"/>
      <c r="C4" s="4"/>
      <c r="D4" s="51" t="s">
        <v>27</v>
      </c>
      <c r="E4" s="52"/>
      <c r="F4" s="52"/>
      <c r="G4" s="52"/>
      <c r="H4" s="52"/>
      <c r="I4" s="52"/>
      <c r="J4" s="52"/>
      <c r="K4" s="52"/>
      <c r="L4" s="4"/>
      <c r="M4" s="4"/>
      <c r="N4" s="4"/>
      <c r="O4" s="4"/>
    </row>
    <row r="5" spans="1:257" ht="40.5" customHeight="1" x14ac:dyDescent="0.25">
      <c r="A5" s="53" t="s">
        <v>1</v>
      </c>
      <c r="B5" s="54" t="s">
        <v>2</v>
      </c>
      <c r="C5" s="53" t="s">
        <v>3</v>
      </c>
      <c r="D5" s="54" t="s">
        <v>4</v>
      </c>
      <c r="E5" s="54" t="s">
        <v>5</v>
      </c>
      <c r="F5" s="54" t="s">
        <v>6</v>
      </c>
      <c r="G5" s="57" t="s">
        <v>7</v>
      </c>
      <c r="H5" s="58"/>
      <c r="I5" s="59"/>
      <c r="J5" s="60" t="s">
        <v>8</v>
      </c>
      <c r="K5" s="60"/>
      <c r="L5" s="60"/>
      <c r="M5" s="61"/>
      <c r="N5" s="61"/>
      <c r="O5" s="61"/>
    </row>
    <row r="6" spans="1:257" ht="166.5" customHeight="1" thickBot="1" x14ac:dyDescent="0.3">
      <c r="A6" s="53"/>
      <c r="B6" s="55"/>
      <c r="C6" s="54"/>
      <c r="D6" s="56"/>
      <c r="E6" s="55"/>
      <c r="F6" s="55"/>
      <c r="G6" s="6" t="s">
        <v>9</v>
      </c>
      <c r="H6" s="6" t="s">
        <v>10</v>
      </c>
      <c r="I6" s="6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 t="s">
        <v>16</v>
      </c>
      <c r="O6" s="5" t="s">
        <v>17</v>
      </c>
    </row>
    <row r="7" spans="1:257" s="40" customFormat="1" ht="39.950000000000003" customHeight="1" thickBot="1" x14ac:dyDescent="0.3">
      <c r="A7" s="39">
        <v>1</v>
      </c>
      <c r="B7" s="62" t="s">
        <v>18</v>
      </c>
      <c r="C7" s="36" t="s">
        <v>28</v>
      </c>
      <c r="D7" s="41" t="s">
        <v>29</v>
      </c>
      <c r="E7" s="36" t="s">
        <v>45</v>
      </c>
      <c r="F7" s="37">
        <v>9200</v>
      </c>
      <c r="G7" s="7">
        <v>82</v>
      </c>
      <c r="H7" s="7">
        <v>94</v>
      </c>
      <c r="I7" s="7">
        <v>75</v>
      </c>
      <c r="J7" s="8">
        <f t="shared" ref="J7:J12" si="0">AVERAGE(G7:I7)</f>
        <v>83.666666666666671</v>
      </c>
      <c r="K7" s="9">
        <f t="shared" ref="K7:K12" si="1">STDEV(G7:I7)</f>
        <v>9.6090235369330497</v>
      </c>
      <c r="L7" s="7">
        <f t="shared" ref="L7:L12" si="2">K7/J7*100</f>
        <v>11.484888689561414</v>
      </c>
      <c r="M7" s="10">
        <f t="shared" ref="M7:M12" si="3">(G7+H7+I7)/3</f>
        <v>83.666666666666671</v>
      </c>
      <c r="N7" s="11">
        <f t="shared" ref="N7:N12" si="4">ROUNDDOWN(M7,2)</f>
        <v>83.66</v>
      </c>
      <c r="O7" s="12">
        <f t="shared" ref="O7:O12" si="5">N7*F7</f>
        <v>769672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spans="1:257" s="40" customFormat="1" ht="39.950000000000003" customHeight="1" thickBot="1" x14ac:dyDescent="0.3">
      <c r="A8" s="39">
        <v>2</v>
      </c>
      <c r="B8" s="63"/>
      <c r="C8" s="34" t="s">
        <v>30</v>
      </c>
      <c r="D8" s="42" t="s">
        <v>31</v>
      </c>
      <c r="E8" s="34" t="s">
        <v>45</v>
      </c>
      <c r="F8" s="38">
        <v>1000</v>
      </c>
      <c r="G8" s="7">
        <v>102</v>
      </c>
      <c r="H8" s="7">
        <v>106</v>
      </c>
      <c r="I8" s="7">
        <v>106</v>
      </c>
      <c r="J8" s="8">
        <f t="shared" si="0"/>
        <v>104.66666666666667</v>
      </c>
      <c r="K8" s="9">
        <f t="shared" si="1"/>
        <v>2.3094010767585034</v>
      </c>
      <c r="L8" s="7">
        <f t="shared" si="2"/>
        <v>2.2064341497692705</v>
      </c>
      <c r="M8" s="10">
        <f t="shared" si="3"/>
        <v>104.66666666666667</v>
      </c>
      <c r="N8" s="11">
        <f t="shared" si="4"/>
        <v>104.66</v>
      </c>
      <c r="O8" s="12">
        <f t="shared" si="5"/>
        <v>104660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pans="1:257" s="40" customFormat="1" ht="39.950000000000003" customHeight="1" thickBot="1" x14ac:dyDescent="0.3">
      <c r="A9" s="39">
        <v>3</v>
      </c>
      <c r="B9" s="63"/>
      <c r="C9" s="34" t="s">
        <v>32</v>
      </c>
      <c r="D9" s="42" t="s">
        <v>33</v>
      </c>
      <c r="E9" s="34" t="s">
        <v>45</v>
      </c>
      <c r="F9" s="38">
        <v>1000</v>
      </c>
      <c r="G9" s="7">
        <v>234</v>
      </c>
      <c r="H9" s="7">
        <v>240</v>
      </c>
      <c r="I9" s="7">
        <v>128</v>
      </c>
      <c r="J9" s="8">
        <f t="shared" si="0"/>
        <v>200.66666666666666</v>
      </c>
      <c r="K9" s="9">
        <f t="shared" si="1"/>
        <v>63.002645447102744</v>
      </c>
      <c r="L9" s="7">
        <f t="shared" si="2"/>
        <v>31.396667166330271</v>
      </c>
      <c r="M9" s="10">
        <f t="shared" si="3"/>
        <v>200.66666666666666</v>
      </c>
      <c r="N9" s="11">
        <f t="shared" si="4"/>
        <v>200.66</v>
      </c>
      <c r="O9" s="12">
        <f t="shared" si="5"/>
        <v>200660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s="40" customFormat="1" ht="39.950000000000003" customHeight="1" thickBot="1" x14ac:dyDescent="0.3">
      <c r="A10" s="39">
        <v>4</v>
      </c>
      <c r="B10" s="63"/>
      <c r="C10" s="34" t="s">
        <v>34</v>
      </c>
      <c r="D10" s="42" t="s">
        <v>35</v>
      </c>
      <c r="E10" s="34" t="s">
        <v>45</v>
      </c>
      <c r="F10" s="38">
        <v>900</v>
      </c>
      <c r="G10" s="7">
        <v>102</v>
      </c>
      <c r="H10" s="7">
        <v>110</v>
      </c>
      <c r="I10" s="7">
        <v>122</v>
      </c>
      <c r="J10" s="8">
        <f t="shared" si="0"/>
        <v>111.33333333333333</v>
      </c>
      <c r="K10" s="9">
        <f t="shared" si="1"/>
        <v>10.066445913694334</v>
      </c>
      <c r="L10" s="7">
        <f t="shared" si="2"/>
        <v>9.0417178865517975</v>
      </c>
      <c r="M10" s="10">
        <f t="shared" si="3"/>
        <v>111.33333333333333</v>
      </c>
      <c r="N10" s="11">
        <f t="shared" si="4"/>
        <v>111.33</v>
      </c>
      <c r="O10" s="12">
        <f t="shared" si="5"/>
        <v>100197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s="40" customFormat="1" ht="39.950000000000003" customHeight="1" thickBot="1" x14ac:dyDescent="0.3">
      <c r="A11" s="39">
        <v>5</v>
      </c>
      <c r="B11" s="63"/>
      <c r="C11" s="34" t="s">
        <v>36</v>
      </c>
      <c r="D11" s="42" t="s">
        <v>37</v>
      </c>
      <c r="E11" s="34" t="s">
        <v>19</v>
      </c>
      <c r="F11" s="38">
        <v>370</v>
      </c>
      <c r="G11" s="7">
        <v>360</v>
      </c>
      <c r="H11" s="7">
        <v>395</v>
      </c>
      <c r="I11" s="7">
        <v>310</v>
      </c>
      <c r="J11" s="8">
        <f t="shared" si="0"/>
        <v>355</v>
      </c>
      <c r="K11" s="9">
        <f t="shared" si="1"/>
        <v>42.720018726587654</v>
      </c>
      <c r="L11" s="7">
        <f t="shared" si="2"/>
        <v>12.033808091996521</v>
      </c>
      <c r="M11" s="10">
        <f t="shared" si="3"/>
        <v>355</v>
      </c>
      <c r="N11" s="11">
        <f t="shared" si="4"/>
        <v>355</v>
      </c>
      <c r="O11" s="12">
        <f t="shared" si="5"/>
        <v>131350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s="40" customFormat="1" ht="39.950000000000003" customHeight="1" thickBot="1" x14ac:dyDescent="0.3">
      <c r="A12" s="39">
        <v>6</v>
      </c>
      <c r="B12" s="63"/>
      <c r="C12" s="34" t="s">
        <v>38</v>
      </c>
      <c r="D12" s="42" t="s">
        <v>39</v>
      </c>
      <c r="E12" s="34" t="s">
        <v>19</v>
      </c>
      <c r="F12" s="38">
        <v>1150</v>
      </c>
      <c r="G12" s="7">
        <v>410</v>
      </c>
      <c r="H12" s="7">
        <v>405</v>
      </c>
      <c r="I12" s="7">
        <v>391</v>
      </c>
      <c r="J12" s="8">
        <f t="shared" si="0"/>
        <v>402</v>
      </c>
      <c r="K12" s="9">
        <f t="shared" si="1"/>
        <v>9.8488578017961039</v>
      </c>
      <c r="L12" s="7">
        <f t="shared" si="2"/>
        <v>2.4499646273124638</v>
      </c>
      <c r="M12" s="10">
        <f t="shared" si="3"/>
        <v>402</v>
      </c>
      <c r="N12" s="11">
        <f t="shared" si="4"/>
        <v>402</v>
      </c>
      <c r="O12" s="12">
        <f t="shared" si="5"/>
        <v>462300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s="33" customFormat="1" ht="39.950000000000003" customHeight="1" thickBot="1" x14ac:dyDescent="0.3">
      <c r="A13" s="39">
        <v>7</v>
      </c>
      <c r="B13" s="63"/>
      <c r="C13" s="65" t="s">
        <v>40</v>
      </c>
      <c r="D13" s="42" t="s">
        <v>41</v>
      </c>
      <c r="E13" s="34" t="s">
        <v>19</v>
      </c>
      <c r="F13" s="38">
        <v>730</v>
      </c>
      <c r="G13" s="7">
        <v>1350</v>
      </c>
      <c r="H13" s="7">
        <v>1500</v>
      </c>
      <c r="I13" s="7">
        <v>1100</v>
      </c>
      <c r="J13" s="8">
        <f t="shared" ref="J13:J15" si="6">AVERAGE(G13:I13)</f>
        <v>1316.6666666666667</v>
      </c>
      <c r="K13" s="9">
        <f t="shared" ref="K13:K15" si="7">STDEV(G13:I13)</f>
        <v>202.0725942163694</v>
      </c>
      <c r="L13" s="7">
        <f t="shared" ref="L13:L15" si="8">K13/J13*100</f>
        <v>15.347285636686284</v>
      </c>
      <c r="M13" s="10">
        <f t="shared" ref="M13:M15" si="9">(G13+H13+I13)/3</f>
        <v>1316.6666666666667</v>
      </c>
      <c r="N13" s="11">
        <f t="shared" ref="N13:N15" si="10">ROUNDDOWN(M13,2)</f>
        <v>1316.66</v>
      </c>
      <c r="O13" s="12">
        <f t="shared" ref="O13:O15" si="11">N13*F13</f>
        <v>961161.8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s="33" customFormat="1" ht="39.950000000000003" customHeight="1" thickBot="1" x14ac:dyDescent="0.3">
      <c r="A14" s="39">
        <v>8</v>
      </c>
      <c r="B14" s="63"/>
      <c r="C14" s="65" t="s">
        <v>42</v>
      </c>
      <c r="D14" s="42" t="s">
        <v>43</v>
      </c>
      <c r="E14" s="34" t="s">
        <v>19</v>
      </c>
      <c r="F14" s="38">
        <v>170</v>
      </c>
      <c r="G14" s="7">
        <v>1120</v>
      </c>
      <c r="H14" s="7">
        <v>1100</v>
      </c>
      <c r="I14" s="7">
        <v>1000</v>
      </c>
      <c r="J14" s="8">
        <f t="shared" si="6"/>
        <v>1073.3333333333333</v>
      </c>
      <c r="K14" s="9">
        <f t="shared" si="7"/>
        <v>64.291005073286371</v>
      </c>
      <c r="L14" s="7">
        <f t="shared" si="8"/>
        <v>5.989845193163327</v>
      </c>
      <c r="M14" s="10">
        <f t="shared" si="9"/>
        <v>1073.3333333333333</v>
      </c>
      <c r="N14" s="11">
        <f t="shared" si="10"/>
        <v>1073.33</v>
      </c>
      <c r="O14" s="12">
        <f t="shared" si="11"/>
        <v>182466.09999999998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s="33" customFormat="1" ht="39.950000000000003" customHeight="1" thickBot="1" x14ac:dyDescent="0.3">
      <c r="A15" s="39">
        <v>9</v>
      </c>
      <c r="B15" s="64"/>
      <c r="C15" s="65" t="s">
        <v>44</v>
      </c>
      <c r="D15" s="42" t="s">
        <v>33</v>
      </c>
      <c r="E15" s="34" t="s">
        <v>19</v>
      </c>
      <c r="F15" s="38">
        <v>500</v>
      </c>
      <c r="G15" s="66">
        <v>133</v>
      </c>
      <c r="H15" s="66">
        <v>120</v>
      </c>
      <c r="I15" s="66">
        <v>140</v>
      </c>
      <c r="J15" s="8">
        <f t="shared" si="6"/>
        <v>131</v>
      </c>
      <c r="K15" s="9">
        <f t="shared" si="7"/>
        <v>10.148891565092219</v>
      </c>
      <c r="L15" s="7">
        <f t="shared" si="8"/>
        <v>7.7472454695360442</v>
      </c>
      <c r="M15" s="10">
        <f t="shared" si="9"/>
        <v>131</v>
      </c>
      <c r="N15" s="11">
        <f t="shared" si="10"/>
        <v>131</v>
      </c>
      <c r="O15" s="12">
        <f t="shared" si="11"/>
        <v>65500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s="13" customFormat="1" ht="18.75" customHeight="1" x14ac:dyDescent="0.2">
      <c r="A16" s="5"/>
      <c r="B16" s="14"/>
      <c r="C16" s="35"/>
      <c r="D16" s="35"/>
      <c r="E16" s="15"/>
      <c r="F16" s="15"/>
      <c r="G16" s="16"/>
      <c r="H16" s="16"/>
      <c r="I16" s="16"/>
      <c r="J16" s="8"/>
      <c r="K16" s="9"/>
      <c r="L16" s="7"/>
      <c r="M16" s="45"/>
      <c r="N16" s="46"/>
      <c r="O16" s="12">
        <f>SUM(O7:O15)</f>
        <v>2977966.9</v>
      </c>
    </row>
    <row r="17" spans="1:15" ht="15.75" x14ac:dyDescent="0.25">
      <c r="A17" s="47" t="s">
        <v>20</v>
      </c>
      <c r="B17" s="47"/>
      <c r="C17" s="47"/>
      <c r="D17" s="47"/>
      <c r="E17" s="47"/>
      <c r="F17" s="47"/>
      <c r="G17" s="47"/>
      <c r="H17" s="47"/>
      <c r="I17" s="47"/>
      <c r="J17" s="17">
        <f>O16</f>
        <v>2977966.9</v>
      </c>
      <c r="K17" s="18" t="s">
        <v>21</v>
      </c>
      <c r="L17" s="18"/>
      <c r="M17" s="18"/>
      <c r="N17" s="18"/>
      <c r="O17" s="19"/>
    </row>
    <row r="18" spans="1:15" ht="37.5" customHeight="1" x14ac:dyDescent="0.25">
      <c r="A18" s="48" t="s">
        <v>22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ht="37.5" customHeight="1" x14ac:dyDescent="0.25">
      <c r="A19" s="48" t="s">
        <v>23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s="1" customFormat="1" ht="15.75" x14ac:dyDescent="0.25">
      <c r="A20" s="20" t="s">
        <v>24</v>
      </c>
      <c r="B20" s="20"/>
      <c r="C20" s="21"/>
      <c r="D20" s="21"/>
      <c r="E20" s="22" t="s">
        <v>25</v>
      </c>
      <c r="F20" s="22"/>
      <c r="G20" s="22"/>
      <c r="H20" s="22"/>
      <c r="J20" s="23"/>
      <c r="K20" s="22"/>
      <c r="L20" s="22"/>
    </row>
    <row r="21" spans="1:15" s="1" customFormat="1" ht="15.75" x14ac:dyDescent="0.25">
      <c r="A21" s="20" t="s">
        <v>26</v>
      </c>
      <c r="B21" s="24"/>
      <c r="C21" s="21"/>
      <c r="D21" s="21"/>
      <c r="E21" s="22"/>
      <c r="F21" s="22"/>
      <c r="G21" s="25"/>
      <c r="H21" s="26"/>
      <c r="I21" s="43"/>
      <c r="J21" s="44"/>
      <c r="K21" s="44"/>
      <c r="L21" s="44"/>
      <c r="M21" s="27"/>
      <c r="N21" s="28"/>
      <c r="O21" s="29"/>
    </row>
    <row r="22" spans="1:15" s="1" customFormat="1" ht="15.75" x14ac:dyDescent="0.25">
      <c r="A22" s="30"/>
      <c r="B22" s="30"/>
      <c r="C22" s="30"/>
      <c r="D22" s="30"/>
      <c r="E22" s="30"/>
      <c r="F22" s="22"/>
      <c r="G22" s="25"/>
      <c r="H22" s="26"/>
      <c r="I22" s="29"/>
      <c r="J22" s="31"/>
      <c r="K22" s="31"/>
      <c r="L22" s="31"/>
      <c r="M22" s="27"/>
      <c r="N22" s="28"/>
      <c r="O22" s="29"/>
    </row>
    <row r="23" spans="1:15" ht="15.75" x14ac:dyDescent="0.25">
      <c r="A23" s="30"/>
      <c r="B23" s="30"/>
      <c r="C23" s="30"/>
      <c r="D23" s="30"/>
      <c r="E23" s="30"/>
      <c r="F23" s="22"/>
      <c r="G23" s="25"/>
      <c r="H23" s="26"/>
      <c r="I23" s="29"/>
      <c r="J23" s="31"/>
      <c r="K23" s="31"/>
      <c r="L23" s="31"/>
      <c r="M23" s="29"/>
      <c r="N23" s="29"/>
      <c r="O23" s="29"/>
    </row>
    <row r="24" spans="1:15" ht="15" x14ac:dyDescent="0.25">
      <c r="C24" s="32"/>
      <c r="D24" s="32"/>
    </row>
    <row r="25" spans="1:15" ht="15" x14ac:dyDescent="0.25"/>
    <row r="26" spans="1:15" ht="15" x14ac:dyDescent="0.25"/>
    <row r="27" spans="1:15" ht="15" x14ac:dyDescent="0.25"/>
    <row r="28" spans="1:15" ht="15" x14ac:dyDescent="0.25"/>
  </sheetData>
  <mergeCells count="18">
    <mergeCell ref="M1:O1"/>
    <mergeCell ref="A3:O3"/>
    <mergeCell ref="D4:K4"/>
    <mergeCell ref="A5:A6"/>
    <mergeCell ref="B5:B6"/>
    <mergeCell ref="C5:C6"/>
    <mergeCell ref="D5:D6"/>
    <mergeCell ref="E5:E6"/>
    <mergeCell ref="F5:F6"/>
    <mergeCell ref="G5:I5"/>
    <mergeCell ref="J5:L5"/>
    <mergeCell ref="M5:O5"/>
    <mergeCell ref="B7:B15"/>
    <mergeCell ref="I21:L21"/>
    <mergeCell ref="M16:N16"/>
    <mergeCell ref="A17:I17"/>
    <mergeCell ref="A18:O18"/>
    <mergeCell ref="A19:O19"/>
  </mergeCells>
  <pageMargins left="0.51000000000000023" right="0.70866099999999987" top="0.748031" bottom="0.748031" header="0.31496099999999999" footer="0.31496099999999999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цены'!_1777883143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Камалова Ирина Гизаровна</dc:creator>
  <cp:lastModifiedBy>Оленька</cp:lastModifiedBy>
  <cp:revision>2</cp:revision>
  <dcterms:created xsi:type="dcterms:W3CDTF">2014-01-15T18:15:00Z</dcterms:created>
  <dcterms:modified xsi:type="dcterms:W3CDTF">2025-11-13T12:27:20Z</dcterms:modified>
  <cp:version>1048576</cp:version>
</cp:coreProperties>
</file>