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енька\Desktop\Торги онлайн\АУКЦИОН НЕ смп\609-бакалея\"/>
    </mc:Choice>
  </mc:AlternateContent>
  <bookViews>
    <workbookView xWindow="360" yWindow="15" windowWidth="20955" windowHeight="9720"/>
  </bookViews>
  <sheets>
    <sheet name="Расчет цены" sheetId="1" r:id="rId1"/>
  </sheets>
  <calcPr calcId="162913"/>
</workbook>
</file>

<file path=xl/calcChain.xml><?xml version="1.0" encoding="utf-8"?>
<calcChain xmlns="http://schemas.openxmlformats.org/spreadsheetml/2006/main">
  <c r="O51" i="1" l="1"/>
  <c r="J7" i="1"/>
  <c r="K7" i="1"/>
  <c r="L7" i="1" s="1"/>
  <c r="M7" i="1"/>
  <c r="N7" i="1" s="1"/>
  <c r="O7" i="1" s="1"/>
  <c r="J8" i="1"/>
  <c r="K8" i="1"/>
  <c r="M8" i="1"/>
  <c r="N8" i="1" s="1"/>
  <c r="O8" i="1" s="1"/>
  <c r="J9" i="1"/>
  <c r="K9" i="1"/>
  <c r="L9" i="1" s="1"/>
  <c r="M9" i="1"/>
  <c r="N9" i="1" s="1"/>
  <c r="O9" i="1" s="1"/>
  <c r="J10" i="1"/>
  <c r="K10" i="1"/>
  <c r="M10" i="1"/>
  <c r="N10" i="1" s="1"/>
  <c r="O10" i="1" s="1"/>
  <c r="J11" i="1"/>
  <c r="K11" i="1"/>
  <c r="L11" i="1" s="1"/>
  <c r="M11" i="1"/>
  <c r="N11" i="1" s="1"/>
  <c r="O11" i="1" s="1"/>
  <c r="J12" i="1"/>
  <c r="K12" i="1"/>
  <c r="M12" i="1"/>
  <c r="N12" i="1" s="1"/>
  <c r="O12" i="1" s="1"/>
  <c r="J13" i="1"/>
  <c r="K13" i="1"/>
  <c r="L13" i="1" s="1"/>
  <c r="M13" i="1"/>
  <c r="N13" i="1" s="1"/>
  <c r="O13" i="1" s="1"/>
  <c r="J14" i="1"/>
  <c r="K14" i="1"/>
  <c r="M14" i="1"/>
  <c r="N14" i="1" s="1"/>
  <c r="O14" i="1" s="1"/>
  <c r="J15" i="1"/>
  <c r="K15" i="1"/>
  <c r="L15" i="1" s="1"/>
  <c r="M15" i="1"/>
  <c r="N15" i="1" s="1"/>
  <c r="O15" i="1" s="1"/>
  <c r="J16" i="1"/>
  <c r="K16" i="1"/>
  <c r="M16" i="1"/>
  <c r="N16" i="1" s="1"/>
  <c r="O16" i="1" s="1"/>
  <c r="J17" i="1"/>
  <c r="K17" i="1"/>
  <c r="L17" i="1" s="1"/>
  <c r="M17" i="1"/>
  <c r="N17" i="1" s="1"/>
  <c r="O17" i="1" s="1"/>
  <c r="J18" i="1"/>
  <c r="K18" i="1"/>
  <c r="M18" i="1"/>
  <c r="N18" i="1" s="1"/>
  <c r="O18" i="1" s="1"/>
  <c r="J19" i="1"/>
  <c r="K19" i="1"/>
  <c r="L19" i="1" s="1"/>
  <c r="M19" i="1"/>
  <c r="N19" i="1" s="1"/>
  <c r="O19" i="1" s="1"/>
  <c r="J20" i="1"/>
  <c r="K20" i="1"/>
  <c r="M20" i="1"/>
  <c r="N20" i="1" s="1"/>
  <c r="O20" i="1" s="1"/>
  <c r="J21" i="1"/>
  <c r="K21" i="1"/>
  <c r="L21" i="1" s="1"/>
  <c r="M21" i="1"/>
  <c r="N21" i="1" s="1"/>
  <c r="O21" i="1" s="1"/>
  <c r="J22" i="1"/>
  <c r="K22" i="1"/>
  <c r="M22" i="1"/>
  <c r="N22" i="1" s="1"/>
  <c r="O22" i="1" s="1"/>
  <c r="J23" i="1"/>
  <c r="K23" i="1"/>
  <c r="L23" i="1" s="1"/>
  <c r="M23" i="1"/>
  <c r="N23" i="1" s="1"/>
  <c r="O23" i="1" s="1"/>
  <c r="J24" i="1"/>
  <c r="K24" i="1"/>
  <c r="M24" i="1"/>
  <c r="N24" i="1" s="1"/>
  <c r="O24" i="1" s="1"/>
  <c r="J25" i="1"/>
  <c r="K25" i="1"/>
  <c r="L25" i="1" s="1"/>
  <c r="M25" i="1"/>
  <c r="N25" i="1" s="1"/>
  <c r="O25" i="1" s="1"/>
  <c r="J26" i="1"/>
  <c r="K26" i="1"/>
  <c r="M26" i="1"/>
  <c r="N26" i="1" s="1"/>
  <c r="O26" i="1" s="1"/>
  <c r="J27" i="1"/>
  <c r="K27" i="1"/>
  <c r="L27" i="1" s="1"/>
  <c r="M27" i="1"/>
  <c r="N27" i="1" s="1"/>
  <c r="O27" i="1" s="1"/>
  <c r="J28" i="1"/>
  <c r="K28" i="1"/>
  <c r="M28" i="1"/>
  <c r="N28" i="1" s="1"/>
  <c r="O28" i="1" s="1"/>
  <c r="J29" i="1"/>
  <c r="K29" i="1"/>
  <c r="L29" i="1" s="1"/>
  <c r="M29" i="1"/>
  <c r="N29" i="1" s="1"/>
  <c r="O29" i="1" s="1"/>
  <c r="J30" i="1"/>
  <c r="K30" i="1"/>
  <c r="M30" i="1"/>
  <c r="N30" i="1" s="1"/>
  <c r="O30" i="1" s="1"/>
  <c r="J31" i="1"/>
  <c r="K31" i="1"/>
  <c r="L31" i="1" s="1"/>
  <c r="M31" i="1"/>
  <c r="N31" i="1" s="1"/>
  <c r="O31" i="1" s="1"/>
  <c r="J32" i="1"/>
  <c r="K32" i="1"/>
  <c r="M32" i="1"/>
  <c r="N32" i="1" s="1"/>
  <c r="O32" i="1" s="1"/>
  <c r="J33" i="1"/>
  <c r="K33" i="1"/>
  <c r="L33" i="1" s="1"/>
  <c r="M33" i="1"/>
  <c r="N33" i="1" s="1"/>
  <c r="O33" i="1" s="1"/>
  <c r="J34" i="1"/>
  <c r="K34" i="1"/>
  <c r="M34" i="1"/>
  <c r="N34" i="1" s="1"/>
  <c r="O34" i="1" s="1"/>
  <c r="J35" i="1"/>
  <c r="K35" i="1"/>
  <c r="L35" i="1" s="1"/>
  <c r="M35" i="1"/>
  <c r="N35" i="1" s="1"/>
  <c r="O35" i="1" s="1"/>
  <c r="J36" i="1"/>
  <c r="K36" i="1"/>
  <c r="M36" i="1"/>
  <c r="N36" i="1" s="1"/>
  <c r="O36" i="1" s="1"/>
  <c r="J37" i="1"/>
  <c r="K37" i="1"/>
  <c r="L37" i="1" s="1"/>
  <c r="M37" i="1"/>
  <c r="N37" i="1" s="1"/>
  <c r="O37" i="1" s="1"/>
  <c r="J38" i="1"/>
  <c r="K38" i="1"/>
  <c r="M38" i="1"/>
  <c r="N38" i="1" s="1"/>
  <c r="O38" i="1" s="1"/>
  <c r="J39" i="1"/>
  <c r="K39" i="1"/>
  <c r="L39" i="1" s="1"/>
  <c r="M39" i="1"/>
  <c r="N39" i="1" s="1"/>
  <c r="O39" i="1" s="1"/>
  <c r="J40" i="1"/>
  <c r="K40" i="1"/>
  <c r="M40" i="1"/>
  <c r="N40" i="1" s="1"/>
  <c r="O40" i="1" s="1"/>
  <c r="J41" i="1"/>
  <c r="K41" i="1"/>
  <c r="L41" i="1" s="1"/>
  <c r="M41" i="1"/>
  <c r="N41" i="1" s="1"/>
  <c r="O41" i="1" s="1"/>
  <c r="J42" i="1"/>
  <c r="K42" i="1"/>
  <c r="M42" i="1"/>
  <c r="N42" i="1" s="1"/>
  <c r="O42" i="1" s="1"/>
  <c r="J43" i="1"/>
  <c r="K43" i="1"/>
  <c r="L43" i="1" s="1"/>
  <c r="M43" i="1"/>
  <c r="N43" i="1" s="1"/>
  <c r="O43" i="1" s="1"/>
  <c r="J44" i="1"/>
  <c r="K44" i="1"/>
  <c r="M44" i="1"/>
  <c r="N44" i="1" s="1"/>
  <c r="O44" i="1" s="1"/>
  <c r="J45" i="1"/>
  <c r="K45" i="1"/>
  <c r="L45" i="1" s="1"/>
  <c r="M45" i="1"/>
  <c r="N45" i="1" s="1"/>
  <c r="O45" i="1" s="1"/>
  <c r="J46" i="1"/>
  <c r="K46" i="1"/>
  <c r="M46" i="1"/>
  <c r="N46" i="1" s="1"/>
  <c r="O46" i="1" s="1"/>
  <c r="L46" i="1" l="1"/>
  <c r="L44" i="1"/>
  <c r="L42" i="1"/>
  <c r="L40" i="1"/>
  <c r="L38" i="1"/>
  <c r="L36" i="1"/>
  <c r="L34" i="1"/>
  <c r="L32" i="1"/>
  <c r="L30" i="1"/>
  <c r="L28" i="1"/>
  <c r="L26" i="1"/>
  <c r="L24" i="1"/>
  <c r="L22" i="1"/>
  <c r="L20" i="1"/>
  <c r="L18" i="1"/>
  <c r="L16" i="1"/>
  <c r="L14" i="1"/>
  <c r="L12" i="1"/>
  <c r="L10" i="1"/>
  <c r="L8" i="1"/>
  <c r="M50" i="1"/>
  <c r="N50" i="1" s="1"/>
  <c r="O50" i="1" s="1"/>
  <c r="K50" i="1"/>
  <c r="J50" i="1"/>
  <c r="M49" i="1"/>
  <c r="N49" i="1" s="1"/>
  <c r="O49" i="1" s="1"/>
  <c r="K49" i="1"/>
  <c r="J49" i="1"/>
  <c r="M48" i="1"/>
  <c r="N48" i="1" s="1"/>
  <c r="O48" i="1" s="1"/>
  <c r="K48" i="1"/>
  <c r="J48" i="1"/>
  <c r="M47" i="1"/>
  <c r="N47" i="1" s="1"/>
  <c r="O47" i="1" s="1"/>
  <c r="K47" i="1"/>
  <c r="J47" i="1"/>
  <c r="L50" i="1" l="1"/>
  <c r="J52" i="1"/>
  <c r="L48" i="1"/>
  <c r="L47" i="1"/>
  <c r="L49" i="1"/>
</calcChain>
</file>

<file path=xl/sharedStrings.xml><?xml version="1.0" encoding="utf-8"?>
<sst xmlns="http://schemas.openxmlformats.org/spreadsheetml/2006/main" count="159" uniqueCount="114">
  <si>
    <t>Обоснование начальной (максимальной) цены договора</t>
  </si>
  <si>
    <t>№</t>
  </si>
  <si>
    <t>Наименование заказчика</t>
  </si>
  <si>
    <t>Наименование предмета договора</t>
  </si>
  <si>
    <t>ОКПД2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</si>
  <si>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</si>
  <si>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</si>
  <si>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</si>
  <si>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</si>
  <si>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Поставщик №1</t>
  </si>
  <si>
    <t>Поставщик №2</t>
  </si>
  <si>
    <t xml:space="preserve">Поставщик №3 </t>
  </si>
  <si>
    <r>
      <t>Средняя арифметическая цена за единицу     &lt;</t>
    </r>
    <r>
      <rPr>
        <b/>
        <i/>
        <sz val="10"/>
        <rFont val="Times New Roman"/>
      </rPr>
      <t>ц</t>
    </r>
    <r>
      <rPr>
        <b/>
        <sz val="10"/>
        <rFont val="Times New Roman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</si>
  <si>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</si>
  <si>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</si>
  <si>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</si>
  <si>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</si>
  <si>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Н(М)ЦДдоговора с учетом округления цены за единицу (руб.)</t>
  </si>
  <si>
    <t>МАДОУ № 358</t>
  </si>
  <si>
    <t>кг</t>
  </si>
  <si>
    <t>В результате проведенного расчета Н(М)ЦД договора составила:</t>
  </si>
  <si>
    <t>рублей</t>
  </si>
  <si>
    <r>
      <rPr>
        <b/>
        <sz val="10"/>
        <rFont val="Times New Roman"/>
      </rPr>
      <t>*</t>
    </r>
    <r>
      <rPr>
        <sz val="10"/>
        <rFont val="Times New Roman"/>
      </rPr>
      <t xml:space="preserve"> При определении Н(М)ЦД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(Метод сопоставимых рыночных цен (анализ рынка)).Коэффициент вариации не превышает 33 %, совокупность значения считается однородной.</t>
    </r>
  </si>
  <si>
    <t>Расчет Н(М)ЦД выполнен с примененим табличного редактора Excel</t>
  </si>
  <si>
    <t xml:space="preserve">Расчет Н(М)ЦД произвел: </t>
  </si>
  <si>
    <t>____________</t>
  </si>
  <si>
    <t>Дата 13.11.2025г</t>
  </si>
  <si>
    <t>Рис шлифованный круглозерный</t>
  </si>
  <si>
    <t>10.61.12.000</t>
  </si>
  <si>
    <t>Крупа манная</t>
  </si>
  <si>
    <t>10.61.31.111</t>
  </si>
  <si>
    <t>Пшено</t>
  </si>
  <si>
    <t>10.61.32.114</t>
  </si>
  <si>
    <t>Крупа гречневая</t>
  </si>
  <si>
    <t>10.61.32.113</t>
  </si>
  <si>
    <t>Крупа пшеничная</t>
  </si>
  <si>
    <t>10.61.31.119</t>
  </si>
  <si>
    <t>Крупа ячневая</t>
  </si>
  <si>
    <t>10.61.32.115</t>
  </si>
  <si>
    <t>Крупа перловая</t>
  </si>
  <si>
    <t>10.61.32.116</t>
  </si>
  <si>
    <t>Горох колотый</t>
  </si>
  <si>
    <t>01.11.75.110</t>
  </si>
  <si>
    <t>Крупа кукурузная</t>
  </si>
  <si>
    <t>10.61.32.117</t>
  </si>
  <si>
    <t>Чай черный, байховый</t>
  </si>
  <si>
    <t>10.83.13.120</t>
  </si>
  <si>
    <t>Крупа геркулес</t>
  </si>
  <si>
    <t>10.61.33.111</t>
  </si>
  <si>
    <t>Кофейный напиток растворимый</t>
  </si>
  <si>
    <t>10.83.12.120</t>
  </si>
  <si>
    <t>Соль йодированная</t>
  </si>
  <si>
    <t>10.84.30.130</t>
  </si>
  <si>
    <t>10.73.11.110</t>
  </si>
  <si>
    <t>Мука пшеничная</t>
  </si>
  <si>
    <t>10.61.21.113</t>
  </si>
  <si>
    <t>Мармелад</t>
  </si>
  <si>
    <t>10.82.23.172</t>
  </si>
  <si>
    <t>Вафли</t>
  </si>
  <si>
    <t>10.72.12.130</t>
  </si>
  <si>
    <t>Печенье весовое</t>
  </si>
  <si>
    <t>10.72.12.120</t>
  </si>
  <si>
    <t>Зефир</t>
  </si>
  <si>
    <t>10.82.23.210</t>
  </si>
  <si>
    <t>Дрожжи сухие</t>
  </si>
  <si>
    <t>10.89.13.112</t>
  </si>
  <si>
    <t>10.89.19.231</t>
  </si>
  <si>
    <t>Изюм б/косточки светлых сортов</t>
  </si>
  <si>
    <t>10.39.25.131</t>
  </si>
  <si>
    <t>Курага</t>
  </si>
  <si>
    <t>10.39.25.132</t>
  </si>
  <si>
    <t>Шиповник сушеный</t>
  </si>
  <si>
    <t>01.25.19.190</t>
  </si>
  <si>
    <t>Изделия акаронные в ассортименте</t>
  </si>
  <si>
    <t>Сухая смесь ''Витошка'' или эквивалент</t>
  </si>
  <si>
    <t>Чернослив</t>
  </si>
  <si>
    <t>Мак кондитерский</t>
  </si>
  <si>
    <t>01.11.99.120</t>
  </si>
  <si>
    <t>Фрукт. Пюре</t>
  </si>
  <si>
    <t>10.86.10.242</t>
  </si>
  <si>
    <t>Морская капуста на лимонной кислоте</t>
  </si>
  <si>
    <t>10.20.34.126</t>
  </si>
  <si>
    <t>Рис пропаренный</t>
  </si>
  <si>
    <t>Сахар песок</t>
  </si>
  <si>
    <t>10.81.12.110</t>
  </si>
  <si>
    <t>Яйцо куриное</t>
  </si>
  <si>
    <t>01.47.21.000</t>
  </si>
  <si>
    <t>Какао порошок</t>
  </si>
  <si>
    <t>10.82.13.000</t>
  </si>
  <si>
    <t>Икра кабачковая, стерилизованная</t>
  </si>
  <si>
    <t>10.39.17.119</t>
  </si>
  <si>
    <t>Огурцы стерилизованные без уксуса</t>
  </si>
  <si>
    <t>10.39.17.190</t>
  </si>
  <si>
    <t>Молоко концентрированное стерилизованное без сахара</t>
  </si>
  <si>
    <t>10.51.51.111</t>
  </si>
  <si>
    <t>Молоко сгущенное с сахаром</t>
  </si>
  <si>
    <t>10.51.51.113</t>
  </si>
  <si>
    <t>Кукуруза консервированная</t>
  </si>
  <si>
    <t>Сок пакетированный  Для детского питания от 4-х месяцев</t>
  </si>
  <si>
    <t>10.86.10.243</t>
  </si>
  <si>
    <t>Сок, пакетированный для дошкольного возраста 3-7 лет</t>
  </si>
  <si>
    <t>Паста томатная</t>
  </si>
  <si>
    <t>10.39.17.112</t>
  </si>
  <si>
    <t>Джем фруктовый</t>
  </si>
  <si>
    <t>10.39.22.110</t>
  </si>
  <si>
    <t>Горошек зеленый консервированный</t>
  </si>
  <si>
    <t>10.39.16.000</t>
  </si>
  <si>
    <t>Масло подсолнечное, рафинированное</t>
  </si>
  <si>
    <t>10.41.54.110</t>
  </si>
  <si>
    <t>Говядина тушеная</t>
  </si>
  <si>
    <t>10.13.15.112</t>
  </si>
  <si>
    <t>шт</t>
  </si>
  <si>
    <t>л</t>
  </si>
  <si>
    <t>Поставка продуктов питания (бакалея, консервация)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</si>
</sst>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"/>
    <numFmt numFmtId="166" formatCode="0.0000"/>
  </numFmts>
  <fonts count="14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4"/>
      <name val="Times New Roman"/>
    </font>
    <font>
      <b/>
      <sz val="10"/>
      <name val="Times New Roman"/>
    </font>
    <font>
      <sz val="11"/>
      <name val="Times New Roman"/>
    </font>
    <font>
      <b/>
      <sz val="12"/>
      <name val="Times New Roman"/>
    </font>
    <font>
      <sz val="8"/>
      <name val="Times New Roman"/>
    </font>
    <font>
      <b/>
      <i/>
      <sz val="10"/>
      <name val="Times New Roman"/>
    </font>
    <font>
      <i/>
      <sz val="10"/>
      <name val="Times New Roman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2" borderId="0" xfId="0" applyFont="1" applyFill="1"/>
    <xf numFmtId="0" fontId="2" fillId="0" borderId="0" xfId="0" applyFont="1" applyAlignment="1" applyProtection="1">
      <alignment wrapText="1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" fontId="7" fillId="0" borderId="0" xfId="0" applyNumberFormat="1" applyFont="1" applyAlignment="1">
      <alignment horizontal="center" vertical="top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 applyProtection="1">
      <alignment horizontal="center" wrapText="1"/>
      <protection locked="0"/>
    </xf>
    <xf numFmtId="0" fontId="0" fillId="0" borderId="0" xfId="0"/>
    <xf numFmtId="0" fontId="0" fillId="0" borderId="10" xfId="0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7" xfId="0" applyFont="1" applyBorder="1" applyAlignment="1">
      <alignment horizontal="justify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949895</xdr:rowOff>
    </xdr:from>
    <xdr:to>
      <xdr:col>12</xdr:col>
      <xdr:colOff>18229</xdr:colOff>
      <xdr:row>5</xdr:row>
      <xdr:rowOff>1305073</xdr:rowOff>
    </xdr:to>
    <xdr:pic>
      <xdr:nvPicPr>
        <xdr:cNvPr id="164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18557</xdr:colOff>
      <xdr:row>5</xdr:row>
      <xdr:rowOff>925115</xdr:rowOff>
    </xdr:from>
    <xdr:to>
      <xdr:col>10</xdr:col>
      <xdr:colOff>991334</xdr:colOff>
      <xdr:row>5</xdr:row>
      <xdr:rowOff>1362893</xdr:rowOff>
    </xdr:to>
    <xdr:pic>
      <xdr:nvPicPr>
        <xdr:cNvPr id="1647" name="Picture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3"/>
  <sheetViews>
    <sheetView tabSelected="1" topLeftCell="A50" zoomScale="85" workbookViewId="0">
      <selection activeCell="C38" sqref="C38"/>
    </sheetView>
  </sheetViews>
  <sheetFormatPr defaultRowHeight="12.75" customHeight="1" x14ac:dyDescent="0.25"/>
  <cols>
    <col min="1" max="1" width="4.42578125" style="1" customWidth="1"/>
    <col min="2" max="2" width="12.5703125" style="1" customWidth="1"/>
    <col min="3" max="3" width="27.5703125" style="1" customWidth="1"/>
    <col min="4" max="4" width="14.28515625" style="1" customWidth="1"/>
    <col min="5" max="5" width="7.28515625" style="1" customWidth="1"/>
    <col min="6" max="6" width="9.42578125" style="1" customWidth="1"/>
    <col min="7" max="7" width="11.42578125" style="1" customWidth="1"/>
    <col min="8" max="8" width="11.7109375" style="1" customWidth="1"/>
    <col min="9" max="9" width="12.28515625" style="1" customWidth="1"/>
    <col min="10" max="10" width="15.5703125" style="1" customWidth="1"/>
    <col min="11" max="11" width="15.42578125" style="1" customWidth="1"/>
    <col min="12" max="12" width="14.28515625" style="1" customWidth="1"/>
    <col min="13" max="13" width="11.85546875" style="1" customWidth="1"/>
    <col min="14" max="14" width="9.42578125" style="1" bestFit="1" customWidth="1"/>
    <col min="15" max="15" width="14.42578125" style="1" customWidth="1"/>
    <col min="16" max="16" width="6.5703125" style="1" customWidth="1"/>
    <col min="17" max="17" width="11.5703125" style="1" customWidth="1"/>
    <col min="18" max="18" width="8.7109375" style="1" customWidth="1"/>
    <col min="19" max="257" width="9.140625" style="1" customWidth="1"/>
  </cols>
  <sheetData>
    <row r="1" spans="1:257" ht="15.75" x14ac:dyDescent="0.25">
      <c r="M1" s="42"/>
      <c r="N1" s="42"/>
      <c r="O1" s="42"/>
    </row>
    <row r="2" spans="1:257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57" ht="18.75" x14ac:dyDescent="0.25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257" ht="18.75" x14ac:dyDescent="0.25">
      <c r="A4" s="4"/>
      <c r="B4" s="3"/>
      <c r="C4" s="4"/>
      <c r="D4" s="64" t="s">
        <v>113</v>
      </c>
      <c r="E4" s="44"/>
      <c r="F4" s="44"/>
      <c r="G4" s="44"/>
      <c r="H4" s="44"/>
      <c r="I4" s="44"/>
      <c r="J4" s="44"/>
      <c r="K4" s="44"/>
      <c r="L4" s="4"/>
      <c r="M4" s="4"/>
      <c r="N4" s="4"/>
      <c r="O4" s="4"/>
    </row>
    <row r="5" spans="1:257" ht="40.5" customHeight="1" x14ac:dyDescent="0.25">
      <c r="A5" s="45" t="s">
        <v>1</v>
      </c>
      <c r="B5" s="46" t="s">
        <v>2</v>
      </c>
      <c r="C5" s="45" t="s">
        <v>3</v>
      </c>
      <c r="D5" s="46" t="s">
        <v>4</v>
      </c>
      <c r="E5" s="46" t="s">
        <v>5</v>
      </c>
      <c r="F5" s="46" t="s">
        <v>6</v>
      </c>
      <c r="G5" s="48" t="s">
        <v>7</v>
      </c>
      <c r="H5" s="49"/>
      <c r="I5" s="50"/>
      <c r="J5" s="51" t="s">
        <v>8</v>
      </c>
      <c r="K5" s="51"/>
      <c r="L5" s="51"/>
      <c r="M5" s="52"/>
      <c r="N5" s="52"/>
      <c r="O5" s="52"/>
    </row>
    <row r="6" spans="1:257" ht="166.5" customHeight="1" thickBot="1" x14ac:dyDescent="0.3">
      <c r="A6" s="45"/>
      <c r="B6" s="47"/>
      <c r="C6" s="46"/>
      <c r="D6" s="37"/>
      <c r="E6" s="47"/>
      <c r="F6" s="47"/>
      <c r="G6" s="6" t="s">
        <v>9</v>
      </c>
      <c r="H6" s="6" t="s">
        <v>10</v>
      </c>
      <c r="I6" s="6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 t="s">
        <v>16</v>
      </c>
      <c r="O6" s="5" t="s">
        <v>17</v>
      </c>
    </row>
    <row r="7" spans="1:257" s="34" customFormat="1" ht="45" customHeight="1" thickBot="1" x14ac:dyDescent="0.3">
      <c r="A7" s="33">
        <v>1</v>
      </c>
      <c r="B7" s="54" t="s">
        <v>18</v>
      </c>
      <c r="C7" s="59" t="s">
        <v>27</v>
      </c>
      <c r="D7" s="59" t="s">
        <v>28</v>
      </c>
      <c r="E7" s="61" t="s">
        <v>19</v>
      </c>
      <c r="F7" s="62">
        <v>150</v>
      </c>
      <c r="G7" s="7">
        <v>125</v>
      </c>
      <c r="H7" s="7">
        <v>115</v>
      </c>
      <c r="I7" s="7">
        <v>120.75</v>
      </c>
      <c r="J7" s="8">
        <f t="shared" ref="J7:J46" si="0">AVERAGE(G7:I7)</f>
        <v>120.25</v>
      </c>
      <c r="K7" s="9">
        <f t="shared" ref="K7:K46" si="1">STDEV(G7:I7)</f>
        <v>5.018714974971183</v>
      </c>
      <c r="L7" s="7">
        <f t="shared" ref="L7:L46" si="2">K7/J7*100</f>
        <v>4.1735675467535822</v>
      </c>
      <c r="M7" s="10">
        <f t="shared" ref="M7:M46" si="3">(G7+H7+I7)/3</f>
        <v>120.25</v>
      </c>
      <c r="N7" s="11">
        <f t="shared" ref="N7:N46" si="4">ROUNDDOWN(M7,2)</f>
        <v>120.25</v>
      </c>
      <c r="O7" s="12">
        <f t="shared" ref="O7:O46" si="5">N7*F7</f>
        <v>18037.5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spans="1:257" s="34" customFormat="1" ht="45" customHeight="1" thickBot="1" x14ac:dyDescent="0.3">
      <c r="A8" s="33">
        <v>2</v>
      </c>
      <c r="B8" s="55"/>
      <c r="C8" s="59" t="s">
        <v>29</v>
      </c>
      <c r="D8" s="59" t="s">
        <v>30</v>
      </c>
      <c r="E8" s="53" t="s">
        <v>19</v>
      </c>
      <c r="F8" s="63">
        <v>125</v>
      </c>
      <c r="G8" s="7">
        <v>65</v>
      </c>
      <c r="H8" s="7">
        <v>55</v>
      </c>
      <c r="I8" s="7">
        <v>57.75</v>
      </c>
      <c r="J8" s="8">
        <f t="shared" si="0"/>
        <v>59.25</v>
      </c>
      <c r="K8" s="9">
        <f t="shared" si="1"/>
        <v>5.1659945799429563</v>
      </c>
      <c r="L8" s="7">
        <f t="shared" si="2"/>
        <v>8.7189781939965503</v>
      </c>
      <c r="M8" s="10">
        <f t="shared" si="3"/>
        <v>59.25</v>
      </c>
      <c r="N8" s="11">
        <f t="shared" si="4"/>
        <v>59.25</v>
      </c>
      <c r="O8" s="12">
        <f t="shared" si="5"/>
        <v>7406.25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spans="1:257" s="34" customFormat="1" ht="45" customHeight="1" thickBot="1" x14ac:dyDescent="0.3">
      <c r="A9" s="33">
        <v>3</v>
      </c>
      <c r="B9" s="55"/>
      <c r="C9" s="59" t="s">
        <v>31</v>
      </c>
      <c r="D9" s="59" t="s">
        <v>32</v>
      </c>
      <c r="E9" s="53" t="s">
        <v>19</v>
      </c>
      <c r="F9" s="63">
        <v>145</v>
      </c>
      <c r="G9" s="7">
        <v>58</v>
      </c>
      <c r="H9" s="7">
        <v>55</v>
      </c>
      <c r="I9" s="7">
        <v>57.75</v>
      </c>
      <c r="J9" s="8">
        <f t="shared" si="0"/>
        <v>56.916666666666664</v>
      </c>
      <c r="K9" s="9">
        <f t="shared" si="1"/>
        <v>1.6645820296198481</v>
      </c>
      <c r="L9" s="7">
        <f t="shared" si="2"/>
        <v>2.9245950740026618</v>
      </c>
      <c r="M9" s="10">
        <f t="shared" si="3"/>
        <v>56.916666666666664</v>
      </c>
      <c r="N9" s="11">
        <f t="shared" si="4"/>
        <v>56.91</v>
      </c>
      <c r="O9" s="12">
        <f t="shared" si="5"/>
        <v>8251.9499999999989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s="34" customFormat="1" ht="45" customHeight="1" thickBot="1" x14ac:dyDescent="0.3">
      <c r="A10" s="33">
        <v>4</v>
      </c>
      <c r="B10" s="55"/>
      <c r="C10" s="59" t="s">
        <v>33</v>
      </c>
      <c r="D10" s="59" t="s">
        <v>34</v>
      </c>
      <c r="E10" s="53" t="s">
        <v>19</v>
      </c>
      <c r="F10" s="63">
        <v>255</v>
      </c>
      <c r="G10" s="7">
        <v>105</v>
      </c>
      <c r="H10" s="7">
        <v>75</v>
      </c>
      <c r="I10" s="7">
        <v>78.75</v>
      </c>
      <c r="J10" s="8">
        <f t="shared" si="0"/>
        <v>86.25</v>
      </c>
      <c r="K10" s="9">
        <f t="shared" si="1"/>
        <v>16.345871038277526</v>
      </c>
      <c r="L10" s="7">
        <f t="shared" si="2"/>
        <v>18.951734537133362</v>
      </c>
      <c r="M10" s="10">
        <f t="shared" si="3"/>
        <v>86.25</v>
      </c>
      <c r="N10" s="11">
        <f t="shared" si="4"/>
        <v>86.25</v>
      </c>
      <c r="O10" s="12">
        <f t="shared" si="5"/>
        <v>21993.75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s="34" customFormat="1" ht="45" customHeight="1" thickBot="1" x14ac:dyDescent="0.3">
      <c r="A11" s="33">
        <v>5</v>
      </c>
      <c r="B11" s="55"/>
      <c r="C11" s="59" t="s">
        <v>35</v>
      </c>
      <c r="D11" s="59" t="s">
        <v>36</v>
      </c>
      <c r="E11" s="53" t="s">
        <v>19</v>
      </c>
      <c r="F11" s="63">
        <v>130</v>
      </c>
      <c r="G11" s="7">
        <v>39</v>
      </c>
      <c r="H11" s="7">
        <v>38</v>
      </c>
      <c r="I11" s="7">
        <v>39.9</v>
      </c>
      <c r="J11" s="8">
        <f t="shared" si="0"/>
        <v>38.966666666666669</v>
      </c>
      <c r="K11" s="9">
        <f t="shared" si="1"/>
        <v>0.95043849529221613</v>
      </c>
      <c r="L11" s="7">
        <f t="shared" si="2"/>
        <v>2.4391064892015808</v>
      </c>
      <c r="M11" s="10">
        <f t="shared" si="3"/>
        <v>38.966666666666669</v>
      </c>
      <c r="N11" s="11">
        <f t="shared" si="4"/>
        <v>38.96</v>
      </c>
      <c r="O11" s="12">
        <f t="shared" si="5"/>
        <v>5064.8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s="34" customFormat="1" ht="45" customHeight="1" thickBot="1" x14ac:dyDescent="0.3">
      <c r="A12" s="33">
        <v>6</v>
      </c>
      <c r="B12" s="55"/>
      <c r="C12" s="59" t="s">
        <v>37</v>
      </c>
      <c r="D12" s="59" t="s">
        <v>38</v>
      </c>
      <c r="E12" s="53" t="s">
        <v>19</v>
      </c>
      <c r="F12" s="63">
        <v>110</v>
      </c>
      <c r="G12" s="7">
        <v>39</v>
      </c>
      <c r="H12" s="7">
        <v>36</v>
      </c>
      <c r="I12" s="7">
        <v>37.799999999999997</v>
      </c>
      <c r="J12" s="8">
        <f t="shared" si="0"/>
        <v>37.6</v>
      </c>
      <c r="K12" s="9">
        <f t="shared" si="1"/>
        <v>1.5099668870541498</v>
      </c>
      <c r="L12" s="7">
        <f t="shared" si="2"/>
        <v>4.0158693804631644</v>
      </c>
      <c r="M12" s="10">
        <f t="shared" si="3"/>
        <v>37.6</v>
      </c>
      <c r="N12" s="11">
        <f t="shared" si="4"/>
        <v>37.6</v>
      </c>
      <c r="O12" s="12">
        <f t="shared" si="5"/>
        <v>4136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s="34" customFormat="1" ht="45" customHeight="1" thickBot="1" x14ac:dyDescent="0.3">
      <c r="A13" s="33">
        <v>7</v>
      </c>
      <c r="B13" s="55"/>
      <c r="C13" s="59" t="s">
        <v>39</v>
      </c>
      <c r="D13" s="59" t="s">
        <v>40</v>
      </c>
      <c r="E13" s="53" t="s">
        <v>19</v>
      </c>
      <c r="F13" s="63">
        <v>60</v>
      </c>
      <c r="G13" s="7">
        <v>39</v>
      </c>
      <c r="H13" s="7">
        <v>40</v>
      </c>
      <c r="I13" s="7">
        <v>42</v>
      </c>
      <c r="J13" s="8">
        <f t="shared" si="0"/>
        <v>40.333333333333336</v>
      </c>
      <c r="K13" s="9">
        <f t="shared" si="1"/>
        <v>1.5275252316519465</v>
      </c>
      <c r="L13" s="7">
        <f t="shared" si="2"/>
        <v>3.7872526404593718</v>
      </c>
      <c r="M13" s="10">
        <f t="shared" si="3"/>
        <v>40.333333333333336</v>
      </c>
      <c r="N13" s="11">
        <f t="shared" si="4"/>
        <v>40.33</v>
      </c>
      <c r="O13" s="12">
        <f t="shared" si="5"/>
        <v>2419.7999999999997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s="34" customFormat="1" ht="45" customHeight="1" thickBot="1" x14ac:dyDescent="0.3">
      <c r="A14" s="33">
        <v>8</v>
      </c>
      <c r="B14" s="55"/>
      <c r="C14" s="59" t="s">
        <v>41</v>
      </c>
      <c r="D14" s="59" t="s">
        <v>42</v>
      </c>
      <c r="E14" s="53" t="s">
        <v>19</v>
      </c>
      <c r="F14" s="63">
        <v>55</v>
      </c>
      <c r="G14" s="7">
        <v>59</v>
      </c>
      <c r="H14" s="7">
        <v>55</v>
      </c>
      <c r="I14" s="7">
        <v>57.75</v>
      </c>
      <c r="J14" s="8">
        <f t="shared" si="0"/>
        <v>57.25</v>
      </c>
      <c r="K14" s="9">
        <f t="shared" si="1"/>
        <v>2.0463381929681126</v>
      </c>
      <c r="L14" s="7">
        <f t="shared" si="2"/>
        <v>3.5743898567128602</v>
      </c>
      <c r="M14" s="10">
        <f t="shared" si="3"/>
        <v>57.25</v>
      </c>
      <c r="N14" s="11">
        <f t="shared" si="4"/>
        <v>57.25</v>
      </c>
      <c r="O14" s="12">
        <f t="shared" si="5"/>
        <v>3148.75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s="34" customFormat="1" ht="45" customHeight="1" thickBot="1" x14ac:dyDescent="0.3">
      <c r="A15" s="33">
        <v>9</v>
      </c>
      <c r="B15" s="55"/>
      <c r="C15" s="59" t="s">
        <v>43</v>
      </c>
      <c r="D15" s="59" t="s">
        <v>44</v>
      </c>
      <c r="E15" s="53" t="s">
        <v>19</v>
      </c>
      <c r="F15" s="63">
        <v>100</v>
      </c>
      <c r="G15" s="7">
        <v>64</v>
      </c>
      <c r="H15" s="7">
        <v>65</v>
      </c>
      <c r="I15" s="7">
        <v>68.25</v>
      </c>
      <c r="J15" s="8">
        <f t="shared" si="0"/>
        <v>65.75</v>
      </c>
      <c r="K15" s="9">
        <f t="shared" si="1"/>
        <v>2.2220486043288972</v>
      </c>
      <c r="L15" s="7">
        <f t="shared" si="2"/>
        <v>3.3795416035420489</v>
      </c>
      <c r="M15" s="10">
        <f t="shared" si="3"/>
        <v>65.75</v>
      </c>
      <c r="N15" s="11">
        <f t="shared" si="4"/>
        <v>65.75</v>
      </c>
      <c r="O15" s="12">
        <f t="shared" si="5"/>
        <v>6575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s="34" customFormat="1" ht="45" customHeight="1" thickBot="1" x14ac:dyDescent="0.3">
      <c r="A16" s="33">
        <v>10</v>
      </c>
      <c r="B16" s="55"/>
      <c r="C16" s="59" t="s">
        <v>45</v>
      </c>
      <c r="D16" s="59" t="s">
        <v>46</v>
      </c>
      <c r="E16" s="53" t="s">
        <v>19</v>
      </c>
      <c r="F16" s="63">
        <v>20</v>
      </c>
      <c r="G16" s="7">
        <v>625</v>
      </c>
      <c r="H16" s="7">
        <v>640</v>
      </c>
      <c r="I16" s="7">
        <v>672</v>
      </c>
      <c r="J16" s="8">
        <f t="shared" si="0"/>
        <v>645.66666666666663</v>
      </c>
      <c r="K16" s="9">
        <f t="shared" si="1"/>
        <v>24.006943440041116</v>
      </c>
      <c r="L16" s="7">
        <f t="shared" si="2"/>
        <v>3.7181636716635698</v>
      </c>
      <c r="M16" s="10">
        <f t="shared" si="3"/>
        <v>645.66666666666663</v>
      </c>
      <c r="N16" s="11">
        <f t="shared" si="4"/>
        <v>645.66</v>
      </c>
      <c r="O16" s="12">
        <f t="shared" si="5"/>
        <v>12913.199999999999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 s="34" customFormat="1" ht="45" customHeight="1" thickBot="1" x14ac:dyDescent="0.3">
      <c r="A17" s="33">
        <v>11</v>
      </c>
      <c r="B17" s="55"/>
      <c r="C17" s="59" t="s">
        <v>47</v>
      </c>
      <c r="D17" s="59" t="s">
        <v>48</v>
      </c>
      <c r="E17" s="53" t="s">
        <v>19</v>
      </c>
      <c r="F17" s="63">
        <v>100</v>
      </c>
      <c r="G17" s="7">
        <v>44</v>
      </c>
      <c r="H17" s="7">
        <v>55</v>
      </c>
      <c r="I17" s="7">
        <v>57.75</v>
      </c>
      <c r="J17" s="8">
        <f t="shared" si="0"/>
        <v>52.25</v>
      </c>
      <c r="K17" s="9">
        <f t="shared" si="1"/>
        <v>7.2758161054276238</v>
      </c>
      <c r="L17" s="7">
        <f t="shared" si="2"/>
        <v>13.92500690033995</v>
      </c>
      <c r="M17" s="10">
        <f t="shared" si="3"/>
        <v>52.25</v>
      </c>
      <c r="N17" s="11">
        <f t="shared" si="4"/>
        <v>52.25</v>
      </c>
      <c r="O17" s="12">
        <f t="shared" si="5"/>
        <v>5225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1:257" s="34" customFormat="1" ht="45" customHeight="1" thickBot="1" x14ac:dyDescent="0.3">
      <c r="A18" s="33">
        <v>12</v>
      </c>
      <c r="B18" s="55"/>
      <c r="C18" s="58" t="s">
        <v>49</v>
      </c>
      <c r="D18" s="59" t="s">
        <v>50</v>
      </c>
      <c r="E18" s="53" t="s">
        <v>19</v>
      </c>
      <c r="F18" s="63">
        <v>40</v>
      </c>
      <c r="G18" s="7">
        <v>445</v>
      </c>
      <c r="H18" s="7">
        <v>470</v>
      </c>
      <c r="I18" s="7">
        <v>493.5</v>
      </c>
      <c r="J18" s="8">
        <f t="shared" si="0"/>
        <v>469.5</v>
      </c>
      <c r="K18" s="9">
        <f t="shared" si="1"/>
        <v>24.253865671269807</v>
      </c>
      <c r="L18" s="7">
        <f t="shared" si="2"/>
        <v>5.165892581740108</v>
      </c>
      <c r="M18" s="10">
        <f t="shared" si="3"/>
        <v>469.5</v>
      </c>
      <c r="N18" s="11">
        <f t="shared" si="4"/>
        <v>469.5</v>
      </c>
      <c r="O18" s="12">
        <f t="shared" si="5"/>
        <v>18780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 s="34" customFormat="1" ht="45" customHeight="1" thickBot="1" x14ac:dyDescent="0.3">
      <c r="A19" s="33">
        <v>13</v>
      </c>
      <c r="B19" s="55"/>
      <c r="C19" s="59" t="s">
        <v>51</v>
      </c>
      <c r="D19" s="59" t="s">
        <v>52</v>
      </c>
      <c r="E19" s="53" t="s">
        <v>19</v>
      </c>
      <c r="F19" s="63">
        <v>200</v>
      </c>
      <c r="G19" s="7">
        <v>16</v>
      </c>
      <c r="H19" s="7">
        <v>18</v>
      </c>
      <c r="I19" s="7">
        <v>18.899999999999999</v>
      </c>
      <c r="J19" s="8">
        <f t="shared" si="0"/>
        <v>17.633333333333333</v>
      </c>
      <c r="K19" s="9">
        <f t="shared" si="1"/>
        <v>1.4843629385474872</v>
      </c>
      <c r="L19" s="7">
        <f t="shared" si="2"/>
        <v>8.4179372696454848</v>
      </c>
      <c r="M19" s="10">
        <f t="shared" si="3"/>
        <v>17.633333333333333</v>
      </c>
      <c r="N19" s="11">
        <f t="shared" si="4"/>
        <v>17.63</v>
      </c>
      <c r="O19" s="12">
        <f t="shared" si="5"/>
        <v>3526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 s="34" customFormat="1" ht="45" customHeight="1" thickBot="1" x14ac:dyDescent="0.3">
      <c r="A20" s="33">
        <v>14</v>
      </c>
      <c r="B20" s="55"/>
      <c r="C20" s="59" t="s">
        <v>73</v>
      </c>
      <c r="D20" s="59" t="s">
        <v>53</v>
      </c>
      <c r="E20" s="53" t="s">
        <v>19</v>
      </c>
      <c r="F20" s="63">
        <v>400</v>
      </c>
      <c r="G20" s="7">
        <v>55</v>
      </c>
      <c r="H20" s="7">
        <v>70</v>
      </c>
      <c r="I20" s="7">
        <v>73.5</v>
      </c>
      <c r="J20" s="8">
        <f t="shared" si="0"/>
        <v>66.166666666666671</v>
      </c>
      <c r="K20" s="9">
        <f t="shared" si="1"/>
        <v>9.8276819918703637</v>
      </c>
      <c r="L20" s="7">
        <f t="shared" si="2"/>
        <v>14.852919886957727</v>
      </c>
      <c r="M20" s="10">
        <f t="shared" si="3"/>
        <v>66.166666666666671</v>
      </c>
      <c r="N20" s="11">
        <f t="shared" si="4"/>
        <v>66.16</v>
      </c>
      <c r="O20" s="12">
        <f t="shared" si="5"/>
        <v>26464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1:257" s="34" customFormat="1" ht="45" customHeight="1" thickBot="1" x14ac:dyDescent="0.3">
      <c r="A21" s="33">
        <v>15</v>
      </c>
      <c r="B21" s="55"/>
      <c r="C21" s="59" t="s">
        <v>54</v>
      </c>
      <c r="D21" s="59" t="s">
        <v>55</v>
      </c>
      <c r="E21" s="53" t="s">
        <v>19</v>
      </c>
      <c r="F21" s="63">
        <v>950</v>
      </c>
      <c r="G21" s="7">
        <v>39</v>
      </c>
      <c r="H21" s="7">
        <v>45</v>
      </c>
      <c r="I21" s="7">
        <v>47.25</v>
      </c>
      <c r="J21" s="8">
        <f t="shared" si="0"/>
        <v>43.75</v>
      </c>
      <c r="K21" s="9">
        <f t="shared" si="1"/>
        <v>4.2646805273079949</v>
      </c>
      <c r="L21" s="7">
        <f t="shared" si="2"/>
        <v>9.7478412052754155</v>
      </c>
      <c r="M21" s="10">
        <f t="shared" si="3"/>
        <v>43.75</v>
      </c>
      <c r="N21" s="11">
        <f t="shared" si="4"/>
        <v>43.75</v>
      </c>
      <c r="O21" s="12">
        <f t="shared" si="5"/>
        <v>41562.5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s="34" customFormat="1" ht="45" customHeight="1" thickBot="1" x14ac:dyDescent="0.3">
      <c r="A22" s="33">
        <v>16</v>
      </c>
      <c r="B22" s="55"/>
      <c r="C22" s="59" t="s">
        <v>56</v>
      </c>
      <c r="D22" s="59" t="s">
        <v>57</v>
      </c>
      <c r="E22" s="53" t="s">
        <v>19</v>
      </c>
      <c r="F22" s="63">
        <v>60</v>
      </c>
      <c r="G22" s="7">
        <v>230</v>
      </c>
      <c r="H22" s="7">
        <v>250</v>
      </c>
      <c r="I22" s="7">
        <v>262.5</v>
      </c>
      <c r="J22" s="8">
        <f t="shared" si="0"/>
        <v>247.5</v>
      </c>
      <c r="K22" s="9">
        <f t="shared" si="1"/>
        <v>16.393596310755001</v>
      </c>
      <c r="L22" s="7">
        <f t="shared" si="2"/>
        <v>6.623675277072727</v>
      </c>
      <c r="M22" s="10">
        <f t="shared" si="3"/>
        <v>247.5</v>
      </c>
      <c r="N22" s="11">
        <f t="shared" si="4"/>
        <v>247.5</v>
      </c>
      <c r="O22" s="12">
        <f t="shared" si="5"/>
        <v>14850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s="34" customFormat="1" ht="45" customHeight="1" thickBot="1" x14ac:dyDescent="0.3">
      <c r="A23" s="33">
        <v>17</v>
      </c>
      <c r="B23" s="55"/>
      <c r="C23" s="59" t="s">
        <v>58</v>
      </c>
      <c r="D23" s="59" t="s">
        <v>59</v>
      </c>
      <c r="E23" s="53" t="s">
        <v>19</v>
      </c>
      <c r="F23" s="63">
        <v>120</v>
      </c>
      <c r="G23" s="7">
        <v>265</v>
      </c>
      <c r="H23" s="7">
        <v>280</v>
      </c>
      <c r="I23" s="7">
        <v>294</v>
      </c>
      <c r="J23" s="8">
        <f t="shared" si="0"/>
        <v>279.66666666666669</v>
      </c>
      <c r="K23" s="9">
        <f t="shared" si="1"/>
        <v>14.502873278538061</v>
      </c>
      <c r="L23" s="7">
        <f t="shared" si="2"/>
        <v>5.1857711365451937</v>
      </c>
      <c r="M23" s="10">
        <f t="shared" si="3"/>
        <v>279.66666666666669</v>
      </c>
      <c r="N23" s="11">
        <f t="shared" si="4"/>
        <v>279.66000000000003</v>
      </c>
      <c r="O23" s="12">
        <f t="shared" si="5"/>
        <v>33559.200000000004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s="34" customFormat="1" ht="45" customHeight="1" thickBot="1" x14ac:dyDescent="0.3">
      <c r="A24" s="33">
        <v>18</v>
      </c>
      <c r="B24" s="55"/>
      <c r="C24" s="59" t="s">
        <v>60</v>
      </c>
      <c r="D24" s="59" t="s">
        <v>61</v>
      </c>
      <c r="E24" s="53" t="s">
        <v>19</v>
      </c>
      <c r="F24" s="63">
        <v>145</v>
      </c>
      <c r="G24" s="7">
        <v>175</v>
      </c>
      <c r="H24" s="7">
        <v>210</v>
      </c>
      <c r="I24" s="7">
        <v>199.5</v>
      </c>
      <c r="J24" s="8">
        <f t="shared" si="0"/>
        <v>194.83333333333334</v>
      </c>
      <c r="K24" s="9">
        <f t="shared" si="1"/>
        <v>17.960605038064095</v>
      </c>
      <c r="L24" s="7">
        <f t="shared" si="2"/>
        <v>9.21844569960518</v>
      </c>
      <c r="M24" s="10">
        <f t="shared" si="3"/>
        <v>194.83333333333334</v>
      </c>
      <c r="N24" s="11">
        <f t="shared" si="4"/>
        <v>194.83</v>
      </c>
      <c r="O24" s="12">
        <f t="shared" si="5"/>
        <v>28250.350000000002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s="34" customFormat="1" ht="45" customHeight="1" thickBot="1" x14ac:dyDescent="0.3">
      <c r="A25" s="33">
        <v>19</v>
      </c>
      <c r="B25" s="55"/>
      <c r="C25" s="59" t="s">
        <v>62</v>
      </c>
      <c r="D25" s="59" t="s">
        <v>63</v>
      </c>
      <c r="E25" s="53" t="s">
        <v>19</v>
      </c>
      <c r="F25" s="63">
        <v>115</v>
      </c>
      <c r="G25" s="7">
        <v>245</v>
      </c>
      <c r="H25" s="7">
        <v>260</v>
      </c>
      <c r="I25" s="7">
        <v>273</v>
      </c>
      <c r="J25" s="8">
        <f t="shared" si="0"/>
        <v>259.33333333333331</v>
      </c>
      <c r="K25" s="9">
        <f t="shared" si="1"/>
        <v>14.0118997046558</v>
      </c>
      <c r="L25" s="7">
        <f t="shared" si="2"/>
        <v>5.4030461586076353</v>
      </c>
      <c r="M25" s="10">
        <f t="shared" si="3"/>
        <v>259.33333333333331</v>
      </c>
      <c r="N25" s="11">
        <f t="shared" si="4"/>
        <v>259.33</v>
      </c>
      <c r="O25" s="12">
        <f t="shared" si="5"/>
        <v>29822.949999999997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4" customFormat="1" ht="45" customHeight="1" thickBot="1" x14ac:dyDescent="0.3">
      <c r="A26" s="33">
        <v>20</v>
      </c>
      <c r="B26" s="55"/>
      <c r="C26" s="59" t="s">
        <v>64</v>
      </c>
      <c r="D26" s="59" t="s">
        <v>65</v>
      </c>
      <c r="E26" s="53" t="s">
        <v>19</v>
      </c>
      <c r="F26" s="63">
        <v>15</v>
      </c>
      <c r="G26" s="7">
        <v>475</v>
      </c>
      <c r="H26" s="7">
        <v>500</v>
      </c>
      <c r="I26" s="7">
        <v>525</v>
      </c>
      <c r="J26" s="8">
        <f t="shared" si="0"/>
        <v>500</v>
      </c>
      <c r="K26" s="9">
        <f t="shared" si="1"/>
        <v>25</v>
      </c>
      <c r="L26" s="7">
        <f t="shared" si="2"/>
        <v>5</v>
      </c>
      <c r="M26" s="10">
        <f t="shared" si="3"/>
        <v>500</v>
      </c>
      <c r="N26" s="11">
        <f t="shared" si="4"/>
        <v>500</v>
      </c>
      <c r="O26" s="12">
        <f t="shared" si="5"/>
        <v>7500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4" customFormat="1" ht="45" customHeight="1" thickBot="1" x14ac:dyDescent="0.3">
      <c r="A27" s="33">
        <v>21</v>
      </c>
      <c r="B27" s="55"/>
      <c r="C27" s="58" t="s">
        <v>74</v>
      </c>
      <c r="D27" s="58" t="s">
        <v>66</v>
      </c>
      <c r="E27" s="53" t="s">
        <v>19</v>
      </c>
      <c r="F27" s="63">
        <v>120</v>
      </c>
      <c r="G27" s="7">
        <v>465</v>
      </c>
      <c r="H27" s="7">
        <v>490</v>
      </c>
      <c r="I27" s="7">
        <v>514.5</v>
      </c>
      <c r="J27" s="8">
        <f t="shared" si="0"/>
        <v>489.83333333333331</v>
      </c>
      <c r="K27" s="9">
        <f t="shared" si="1"/>
        <v>24.750420871842429</v>
      </c>
      <c r="L27" s="7">
        <f t="shared" si="2"/>
        <v>5.0528249483176104</v>
      </c>
      <c r="M27" s="10">
        <f t="shared" si="3"/>
        <v>489.83333333333331</v>
      </c>
      <c r="N27" s="11">
        <f t="shared" si="4"/>
        <v>489.83</v>
      </c>
      <c r="O27" s="12">
        <f t="shared" si="5"/>
        <v>58779.6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34" customFormat="1" ht="45" customHeight="1" thickBot="1" x14ac:dyDescent="0.3">
      <c r="A28" s="33">
        <v>22</v>
      </c>
      <c r="B28" s="55"/>
      <c r="C28" s="59" t="s">
        <v>67</v>
      </c>
      <c r="D28" s="59" t="s">
        <v>68</v>
      </c>
      <c r="E28" s="53" t="s">
        <v>19</v>
      </c>
      <c r="F28" s="63">
        <v>125</v>
      </c>
      <c r="G28" s="7">
        <v>320</v>
      </c>
      <c r="H28" s="7">
        <v>340</v>
      </c>
      <c r="I28" s="7">
        <v>357</v>
      </c>
      <c r="J28" s="8">
        <f t="shared" si="0"/>
        <v>339</v>
      </c>
      <c r="K28" s="9">
        <f t="shared" si="1"/>
        <v>18.520259177452136</v>
      </c>
      <c r="L28" s="7">
        <f t="shared" si="2"/>
        <v>5.4632032971835205</v>
      </c>
      <c r="M28" s="10">
        <f t="shared" si="3"/>
        <v>339</v>
      </c>
      <c r="N28" s="11">
        <f t="shared" si="4"/>
        <v>339</v>
      </c>
      <c r="O28" s="12">
        <f t="shared" si="5"/>
        <v>42375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34" customFormat="1" ht="45" customHeight="1" thickBot="1" x14ac:dyDescent="0.3">
      <c r="A29" s="33">
        <v>23</v>
      </c>
      <c r="B29" s="55"/>
      <c r="C29" s="59" t="s">
        <v>69</v>
      </c>
      <c r="D29" s="59" t="s">
        <v>70</v>
      </c>
      <c r="E29" s="53" t="s">
        <v>19</v>
      </c>
      <c r="F29" s="63">
        <v>95</v>
      </c>
      <c r="G29" s="7">
        <v>275</v>
      </c>
      <c r="H29" s="7">
        <v>290</v>
      </c>
      <c r="I29" s="7">
        <v>304.5</v>
      </c>
      <c r="J29" s="8">
        <f t="shared" si="0"/>
        <v>289.83333333333331</v>
      </c>
      <c r="K29" s="9">
        <f t="shared" si="1"/>
        <v>14.750706197783661</v>
      </c>
      <c r="L29" s="7">
        <f t="shared" si="2"/>
        <v>5.089375341385967</v>
      </c>
      <c r="M29" s="10">
        <f t="shared" si="3"/>
        <v>289.83333333333331</v>
      </c>
      <c r="N29" s="11">
        <f t="shared" si="4"/>
        <v>289.83</v>
      </c>
      <c r="O29" s="12">
        <f t="shared" si="5"/>
        <v>27533.85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s="34" customFormat="1" ht="45" customHeight="1" thickBot="1" x14ac:dyDescent="0.3">
      <c r="A30" s="33">
        <v>24</v>
      </c>
      <c r="B30" s="55"/>
      <c r="C30" s="59" t="s">
        <v>71</v>
      </c>
      <c r="D30" s="59" t="s">
        <v>72</v>
      </c>
      <c r="E30" s="53" t="s">
        <v>19</v>
      </c>
      <c r="F30" s="63">
        <v>85</v>
      </c>
      <c r="G30" s="7">
        <v>285</v>
      </c>
      <c r="H30" s="7">
        <v>300</v>
      </c>
      <c r="I30" s="7">
        <v>315</v>
      </c>
      <c r="J30" s="8">
        <f t="shared" si="0"/>
        <v>300</v>
      </c>
      <c r="K30" s="9">
        <f t="shared" si="1"/>
        <v>15</v>
      </c>
      <c r="L30" s="7">
        <f t="shared" si="2"/>
        <v>5</v>
      </c>
      <c r="M30" s="10">
        <f t="shared" si="3"/>
        <v>300</v>
      </c>
      <c r="N30" s="11">
        <f t="shared" si="4"/>
        <v>300</v>
      </c>
      <c r="O30" s="12">
        <f t="shared" si="5"/>
        <v>25500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s="34" customFormat="1" ht="45" customHeight="1" thickBot="1" x14ac:dyDescent="0.3">
      <c r="A31" s="33">
        <v>25</v>
      </c>
      <c r="B31" s="55"/>
      <c r="C31" s="58" t="s">
        <v>75</v>
      </c>
      <c r="D31" s="59" t="s">
        <v>70</v>
      </c>
      <c r="E31" s="53" t="s">
        <v>19</v>
      </c>
      <c r="F31" s="63">
        <v>60</v>
      </c>
      <c r="G31" s="7">
        <v>330</v>
      </c>
      <c r="H31" s="7">
        <v>350</v>
      </c>
      <c r="I31" s="7">
        <v>367.5</v>
      </c>
      <c r="J31" s="8">
        <f t="shared" si="0"/>
        <v>349.16666666666669</v>
      </c>
      <c r="K31" s="9">
        <f t="shared" si="1"/>
        <v>18.763883748662838</v>
      </c>
      <c r="L31" s="7">
        <f t="shared" si="2"/>
        <v>5.3739046535549893</v>
      </c>
      <c r="M31" s="10">
        <f t="shared" si="3"/>
        <v>349.16666666666669</v>
      </c>
      <c r="N31" s="11">
        <f t="shared" si="4"/>
        <v>349.16</v>
      </c>
      <c r="O31" s="12">
        <f t="shared" si="5"/>
        <v>20949.600000000002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spans="1:257" s="34" customFormat="1" ht="45" customHeight="1" thickBot="1" x14ac:dyDescent="0.3">
      <c r="A32" s="33">
        <v>26</v>
      </c>
      <c r="B32" s="55"/>
      <c r="C32" s="58" t="s">
        <v>76</v>
      </c>
      <c r="D32" s="59" t="s">
        <v>77</v>
      </c>
      <c r="E32" s="53" t="s">
        <v>19</v>
      </c>
      <c r="F32" s="63">
        <v>7</v>
      </c>
      <c r="G32" s="7">
        <v>1150</v>
      </c>
      <c r="H32" s="7">
        <v>1260</v>
      </c>
      <c r="I32" s="7">
        <v>1323</v>
      </c>
      <c r="J32" s="8">
        <f t="shared" si="0"/>
        <v>1244.3333333333333</v>
      </c>
      <c r="K32" s="9">
        <f t="shared" si="1"/>
        <v>87.557600088931935</v>
      </c>
      <c r="L32" s="7">
        <f t="shared" si="2"/>
        <v>7.036506838114005</v>
      </c>
      <c r="M32" s="10">
        <f t="shared" si="3"/>
        <v>1244.3333333333333</v>
      </c>
      <c r="N32" s="11">
        <f t="shared" si="4"/>
        <v>1244.33</v>
      </c>
      <c r="O32" s="12">
        <f t="shared" si="5"/>
        <v>8710.31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spans="1:257" s="34" customFormat="1" ht="45" customHeight="1" thickBot="1" x14ac:dyDescent="0.3">
      <c r="A33" s="33">
        <v>27</v>
      </c>
      <c r="B33" s="55"/>
      <c r="C33" s="58" t="s">
        <v>78</v>
      </c>
      <c r="D33" s="59" t="s">
        <v>79</v>
      </c>
      <c r="E33" s="53" t="s">
        <v>19</v>
      </c>
      <c r="F33" s="63">
        <v>350</v>
      </c>
      <c r="G33" s="7">
        <v>330</v>
      </c>
      <c r="H33" s="7">
        <v>400</v>
      </c>
      <c r="I33" s="7">
        <v>420</v>
      </c>
      <c r="J33" s="8">
        <f t="shared" si="0"/>
        <v>383.33333333333331</v>
      </c>
      <c r="K33" s="9">
        <f t="shared" si="1"/>
        <v>47.258156262526185</v>
      </c>
      <c r="L33" s="7">
        <f t="shared" si="2"/>
        <v>12.328214677180744</v>
      </c>
      <c r="M33" s="10">
        <f t="shared" si="3"/>
        <v>383.33333333333331</v>
      </c>
      <c r="N33" s="11">
        <f t="shared" si="4"/>
        <v>383.33</v>
      </c>
      <c r="O33" s="12">
        <f t="shared" si="5"/>
        <v>134165.5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spans="1:257" s="34" customFormat="1" ht="45" customHeight="1" thickBot="1" x14ac:dyDescent="0.3">
      <c r="A34" s="33">
        <v>28</v>
      </c>
      <c r="B34" s="55"/>
      <c r="C34" s="59" t="s">
        <v>80</v>
      </c>
      <c r="D34" s="59" t="s">
        <v>81</v>
      </c>
      <c r="E34" s="53" t="s">
        <v>19</v>
      </c>
      <c r="F34" s="63">
        <v>80</v>
      </c>
      <c r="G34" s="7">
        <v>395</v>
      </c>
      <c r="H34" s="7">
        <v>420</v>
      </c>
      <c r="I34" s="7">
        <v>441</v>
      </c>
      <c r="J34" s="8">
        <f t="shared" si="0"/>
        <v>418.66666666666669</v>
      </c>
      <c r="K34" s="9">
        <f t="shared" si="1"/>
        <v>23.028967265887832</v>
      </c>
      <c r="L34" s="7">
        <f t="shared" si="2"/>
        <v>5.5005495061833987</v>
      </c>
      <c r="M34" s="10">
        <f t="shared" si="3"/>
        <v>418.66666666666669</v>
      </c>
      <c r="N34" s="11">
        <f t="shared" si="4"/>
        <v>418.66</v>
      </c>
      <c r="O34" s="12">
        <f t="shared" si="5"/>
        <v>33492.800000000003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spans="1:257" s="34" customFormat="1" ht="45" customHeight="1" thickBot="1" x14ac:dyDescent="0.3">
      <c r="A35" s="33">
        <v>29</v>
      </c>
      <c r="B35" s="55"/>
      <c r="C35" s="58" t="s">
        <v>82</v>
      </c>
      <c r="D35" s="60" t="s">
        <v>28</v>
      </c>
      <c r="E35" s="53" t="s">
        <v>19</v>
      </c>
      <c r="F35" s="63">
        <v>125</v>
      </c>
      <c r="G35" s="7">
        <v>125</v>
      </c>
      <c r="H35" s="7">
        <v>140</v>
      </c>
      <c r="I35" s="7">
        <v>147</v>
      </c>
      <c r="J35" s="8">
        <f t="shared" si="0"/>
        <v>137.33333333333334</v>
      </c>
      <c r="K35" s="9">
        <f t="shared" si="1"/>
        <v>11.239810200058244</v>
      </c>
      <c r="L35" s="7">
        <f t="shared" si="2"/>
        <v>8.1843278155763901</v>
      </c>
      <c r="M35" s="10">
        <f t="shared" si="3"/>
        <v>137.33333333333334</v>
      </c>
      <c r="N35" s="11">
        <f t="shared" si="4"/>
        <v>137.33000000000001</v>
      </c>
      <c r="O35" s="12">
        <f t="shared" si="5"/>
        <v>17166.25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spans="1:257" s="34" customFormat="1" ht="45" customHeight="1" thickBot="1" x14ac:dyDescent="0.3">
      <c r="A36" s="33">
        <v>30</v>
      </c>
      <c r="B36" s="55"/>
      <c r="C36" s="59" t="s">
        <v>83</v>
      </c>
      <c r="D36" s="59" t="s">
        <v>84</v>
      </c>
      <c r="E36" s="53" t="s">
        <v>19</v>
      </c>
      <c r="F36" s="63">
        <v>1000</v>
      </c>
      <c r="G36" s="7">
        <v>79</v>
      </c>
      <c r="H36" s="7">
        <v>95</v>
      </c>
      <c r="I36" s="7">
        <v>94.5</v>
      </c>
      <c r="J36" s="8">
        <f t="shared" si="0"/>
        <v>89.5</v>
      </c>
      <c r="K36" s="9">
        <f t="shared" si="1"/>
        <v>9.0967026993301268</v>
      </c>
      <c r="L36" s="7">
        <f t="shared" si="2"/>
        <v>10.163913630536454</v>
      </c>
      <c r="M36" s="10">
        <f t="shared" si="3"/>
        <v>89.5</v>
      </c>
      <c r="N36" s="11">
        <f t="shared" si="4"/>
        <v>89.5</v>
      </c>
      <c r="O36" s="12">
        <f t="shared" si="5"/>
        <v>89500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spans="1:257" s="34" customFormat="1" ht="45" customHeight="1" thickBot="1" x14ac:dyDescent="0.3">
      <c r="A37" s="33">
        <v>31</v>
      </c>
      <c r="B37" s="55"/>
      <c r="C37" s="59" t="s">
        <v>85</v>
      </c>
      <c r="D37" s="59" t="s">
        <v>86</v>
      </c>
      <c r="E37" s="53" t="s">
        <v>111</v>
      </c>
      <c r="F37" s="63">
        <v>31500</v>
      </c>
      <c r="G37" s="7">
        <v>11</v>
      </c>
      <c r="H37" s="7">
        <v>13</v>
      </c>
      <c r="I37" s="7">
        <v>13.65</v>
      </c>
      <c r="J37" s="8">
        <f t="shared" si="0"/>
        <v>12.549999999999999</v>
      </c>
      <c r="K37" s="9">
        <f t="shared" si="1"/>
        <v>1.3811227316933135</v>
      </c>
      <c r="L37" s="7">
        <f t="shared" si="2"/>
        <v>11.004962005524412</v>
      </c>
      <c r="M37" s="10">
        <f t="shared" si="3"/>
        <v>12.549999999999999</v>
      </c>
      <c r="N37" s="11">
        <f t="shared" si="4"/>
        <v>12.55</v>
      </c>
      <c r="O37" s="12">
        <f t="shared" si="5"/>
        <v>395325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spans="1:257" s="34" customFormat="1" ht="45" customHeight="1" thickBot="1" x14ac:dyDescent="0.3">
      <c r="A38" s="33">
        <v>32</v>
      </c>
      <c r="B38" s="55"/>
      <c r="C38" s="59" t="s">
        <v>87</v>
      </c>
      <c r="D38" s="59" t="s">
        <v>88</v>
      </c>
      <c r="E38" s="53" t="s">
        <v>19</v>
      </c>
      <c r="F38" s="63">
        <v>20</v>
      </c>
      <c r="G38" s="7">
        <v>445</v>
      </c>
      <c r="H38" s="7">
        <v>460</v>
      </c>
      <c r="I38" s="7">
        <v>483</v>
      </c>
      <c r="J38" s="8">
        <f t="shared" si="0"/>
        <v>462.66666666666669</v>
      </c>
      <c r="K38" s="9">
        <f t="shared" si="1"/>
        <v>19.139836293274122</v>
      </c>
      <c r="L38" s="7">
        <f t="shared" si="2"/>
        <v>4.1368522247710633</v>
      </c>
      <c r="M38" s="10">
        <f t="shared" si="3"/>
        <v>462.66666666666669</v>
      </c>
      <c r="N38" s="11">
        <f t="shared" si="4"/>
        <v>462.66</v>
      </c>
      <c r="O38" s="12">
        <f t="shared" si="5"/>
        <v>9253.2000000000007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spans="1:257" s="34" customFormat="1" ht="45" customHeight="1" thickBot="1" x14ac:dyDescent="0.3">
      <c r="A39" s="33">
        <v>33</v>
      </c>
      <c r="B39" s="55"/>
      <c r="C39" s="59" t="s">
        <v>89</v>
      </c>
      <c r="D39" s="59" t="s">
        <v>90</v>
      </c>
      <c r="E39" s="61" t="s">
        <v>19</v>
      </c>
      <c r="F39" s="62">
        <v>250</v>
      </c>
      <c r="G39" s="7">
        <v>155</v>
      </c>
      <c r="H39" s="7">
        <v>170</v>
      </c>
      <c r="I39" s="7">
        <v>178.5</v>
      </c>
      <c r="J39" s="8">
        <f t="shared" si="0"/>
        <v>167.83333333333334</v>
      </c>
      <c r="K39" s="9">
        <f t="shared" si="1"/>
        <v>11.898879499067688</v>
      </c>
      <c r="L39" s="7">
        <f t="shared" si="2"/>
        <v>7.0896998008347687</v>
      </c>
      <c r="M39" s="10">
        <f t="shared" si="3"/>
        <v>167.83333333333334</v>
      </c>
      <c r="N39" s="11">
        <f t="shared" si="4"/>
        <v>167.83</v>
      </c>
      <c r="O39" s="12">
        <f t="shared" si="5"/>
        <v>41957.5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spans="1:257" s="34" customFormat="1" ht="45" customHeight="1" thickBot="1" x14ac:dyDescent="0.3">
      <c r="A40" s="33">
        <v>34</v>
      </c>
      <c r="B40" s="55"/>
      <c r="C40" s="59" t="s">
        <v>91</v>
      </c>
      <c r="D40" s="59" t="s">
        <v>92</v>
      </c>
      <c r="E40" s="53" t="s">
        <v>19</v>
      </c>
      <c r="F40" s="63">
        <v>360</v>
      </c>
      <c r="G40" s="7">
        <v>98</v>
      </c>
      <c r="H40" s="7">
        <v>130</v>
      </c>
      <c r="I40" s="7">
        <v>136.5</v>
      </c>
      <c r="J40" s="8">
        <f t="shared" si="0"/>
        <v>121.5</v>
      </c>
      <c r="K40" s="9">
        <f t="shared" si="1"/>
        <v>20.609463845524949</v>
      </c>
      <c r="L40" s="7">
        <f t="shared" si="2"/>
        <v>16.962521683559629</v>
      </c>
      <c r="M40" s="10">
        <f t="shared" si="3"/>
        <v>121.5</v>
      </c>
      <c r="N40" s="11">
        <f t="shared" si="4"/>
        <v>121.5</v>
      </c>
      <c r="O40" s="12">
        <f t="shared" si="5"/>
        <v>43740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pans="1:257" s="34" customFormat="1" ht="45" customHeight="1" thickBot="1" x14ac:dyDescent="0.3">
      <c r="A41" s="33">
        <v>35</v>
      </c>
      <c r="B41" s="55"/>
      <c r="C41" s="59" t="s">
        <v>93</v>
      </c>
      <c r="D41" s="59" t="s">
        <v>94</v>
      </c>
      <c r="E41" s="53" t="s">
        <v>19</v>
      </c>
      <c r="F41" s="63">
        <v>420</v>
      </c>
      <c r="G41" s="7">
        <v>350</v>
      </c>
      <c r="H41" s="7">
        <v>370</v>
      </c>
      <c r="I41" s="7">
        <v>388.5</v>
      </c>
      <c r="J41" s="8">
        <f t="shared" si="0"/>
        <v>369.5</v>
      </c>
      <c r="K41" s="9">
        <f t="shared" si="1"/>
        <v>19.254869513969705</v>
      </c>
      <c r="L41" s="7">
        <f t="shared" si="2"/>
        <v>5.2110607615614901</v>
      </c>
      <c r="M41" s="10">
        <f t="shared" si="3"/>
        <v>369.5</v>
      </c>
      <c r="N41" s="11">
        <f t="shared" si="4"/>
        <v>369.5</v>
      </c>
      <c r="O41" s="12">
        <f t="shared" si="5"/>
        <v>155190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spans="1:257" s="34" customFormat="1" ht="45" customHeight="1" thickBot="1" x14ac:dyDescent="0.3">
      <c r="A42" s="33">
        <v>36</v>
      </c>
      <c r="B42" s="55"/>
      <c r="C42" s="59" t="s">
        <v>95</v>
      </c>
      <c r="D42" s="59" t="s">
        <v>96</v>
      </c>
      <c r="E42" s="53" t="s">
        <v>19</v>
      </c>
      <c r="F42" s="63">
        <v>420</v>
      </c>
      <c r="G42" s="7">
        <v>350</v>
      </c>
      <c r="H42" s="7">
        <v>370</v>
      </c>
      <c r="I42" s="7">
        <v>388.5</v>
      </c>
      <c r="J42" s="8">
        <f t="shared" si="0"/>
        <v>369.5</v>
      </c>
      <c r="K42" s="9">
        <f t="shared" si="1"/>
        <v>19.254869513969705</v>
      </c>
      <c r="L42" s="7">
        <f t="shared" si="2"/>
        <v>5.2110607615614901</v>
      </c>
      <c r="M42" s="10">
        <f t="shared" si="3"/>
        <v>369.5</v>
      </c>
      <c r="N42" s="11">
        <f t="shared" si="4"/>
        <v>369.5</v>
      </c>
      <c r="O42" s="12">
        <f t="shared" si="5"/>
        <v>155190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spans="1:257" s="34" customFormat="1" ht="45" customHeight="1" thickBot="1" x14ac:dyDescent="0.3">
      <c r="A43" s="33">
        <v>37</v>
      </c>
      <c r="B43" s="55"/>
      <c r="C43" s="59" t="s">
        <v>97</v>
      </c>
      <c r="D43" s="59" t="s">
        <v>92</v>
      </c>
      <c r="E43" s="53" t="s">
        <v>19</v>
      </c>
      <c r="F43" s="63">
        <v>360</v>
      </c>
      <c r="G43" s="7">
        <v>220</v>
      </c>
      <c r="H43" s="7">
        <v>240</v>
      </c>
      <c r="I43" s="7">
        <v>252</v>
      </c>
      <c r="J43" s="8">
        <f t="shared" si="0"/>
        <v>237.33333333333334</v>
      </c>
      <c r="K43" s="9">
        <f t="shared" si="1"/>
        <v>16.165807537309522</v>
      </c>
      <c r="L43" s="7">
        <f t="shared" si="2"/>
        <v>6.8114357601023263</v>
      </c>
      <c r="M43" s="10">
        <f t="shared" si="3"/>
        <v>237.33333333333334</v>
      </c>
      <c r="N43" s="11">
        <f t="shared" si="4"/>
        <v>237.33</v>
      </c>
      <c r="O43" s="12">
        <f t="shared" si="5"/>
        <v>85438.8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spans="1:257" s="34" customFormat="1" ht="45" customHeight="1" thickBot="1" x14ac:dyDescent="0.3">
      <c r="A44" s="33">
        <v>38</v>
      </c>
      <c r="B44" s="55"/>
      <c r="C44" s="58" t="s">
        <v>98</v>
      </c>
      <c r="D44" s="59" t="s">
        <v>99</v>
      </c>
      <c r="E44" s="53" t="s">
        <v>112</v>
      </c>
      <c r="F44" s="63">
        <v>1000</v>
      </c>
      <c r="G44" s="7">
        <v>135</v>
      </c>
      <c r="H44" s="7">
        <v>150</v>
      </c>
      <c r="I44" s="7">
        <v>157.5</v>
      </c>
      <c r="J44" s="8">
        <f t="shared" si="0"/>
        <v>147.5</v>
      </c>
      <c r="K44" s="9">
        <f t="shared" si="1"/>
        <v>11.456439237389599</v>
      </c>
      <c r="L44" s="7">
        <f t="shared" si="2"/>
        <v>7.7670774490776946</v>
      </c>
      <c r="M44" s="10">
        <f t="shared" si="3"/>
        <v>147.5</v>
      </c>
      <c r="N44" s="11">
        <f t="shared" si="4"/>
        <v>147.5</v>
      </c>
      <c r="O44" s="12">
        <f t="shared" si="5"/>
        <v>147500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spans="1:257" s="34" customFormat="1" ht="45" customHeight="1" thickBot="1" x14ac:dyDescent="0.3">
      <c r="A45" s="33">
        <v>39</v>
      </c>
      <c r="B45" s="55"/>
      <c r="C45" s="59" t="s">
        <v>100</v>
      </c>
      <c r="D45" s="59" t="s">
        <v>99</v>
      </c>
      <c r="E45" s="53" t="s">
        <v>112</v>
      </c>
      <c r="F45" s="63">
        <v>1700</v>
      </c>
      <c r="G45" s="7">
        <v>120</v>
      </c>
      <c r="H45" s="7">
        <v>130</v>
      </c>
      <c r="I45" s="7">
        <v>136.5</v>
      </c>
      <c r="J45" s="8">
        <f t="shared" si="0"/>
        <v>128.83333333333334</v>
      </c>
      <c r="K45" s="9">
        <f t="shared" si="1"/>
        <v>8.3116384265277876</v>
      </c>
      <c r="L45" s="7">
        <f t="shared" si="2"/>
        <v>6.4514657903191104</v>
      </c>
      <c r="M45" s="10">
        <f t="shared" si="3"/>
        <v>128.83333333333334</v>
      </c>
      <c r="N45" s="11">
        <f t="shared" si="4"/>
        <v>128.83000000000001</v>
      </c>
      <c r="O45" s="12">
        <f t="shared" si="5"/>
        <v>219011.00000000003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spans="1:257" s="34" customFormat="1" ht="45" customHeight="1" thickBot="1" x14ac:dyDescent="0.3">
      <c r="A46" s="33">
        <v>40</v>
      </c>
      <c r="B46" s="55"/>
      <c r="C46" s="59" t="s">
        <v>101</v>
      </c>
      <c r="D46" s="59" t="s">
        <v>102</v>
      </c>
      <c r="E46" s="53" t="s">
        <v>19</v>
      </c>
      <c r="F46" s="63">
        <v>40</v>
      </c>
      <c r="G46" s="7">
        <v>165</v>
      </c>
      <c r="H46" s="7">
        <v>180</v>
      </c>
      <c r="I46" s="7">
        <v>189</v>
      </c>
      <c r="J46" s="8">
        <f t="shared" si="0"/>
        <v>178</v>
      </c>
      <c r="K46" s="9">
        <f t="shared" si="1"/>
        <v>12.124355652982141</v>
      </c>
      <c r="L46" s="7">
        <f t="shared" si="2"/>
        <v>6.8114357601023263</v>
      </c>
      <c r="M46" s="10">
        <f t="shared" si="3"/>
        <v>178</v>
      </c>
      <c r="N46" s="11">
        <f t="shared" si="4"/>
        <v>178</v>
      </c>
      <c r="O46" s="12">
        <f t="shared" si="5"/>
        <v>7120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spans="1:257" ht="45" customHeight="1" thickBot="1" x14ac:dyDescent="0.3">
      <c r="A47" s="33">
        <v>41</v>
      </c>
      <c r="B47" s="55"/>
      <c r="C47" s="59" t="s">
        <v>103</v>
      </c>
      <c r="D47" s="59" t="s">
        <v>104</v>
      </c>
      <c r="E47" s="53" t="s">
        <v>19</v>
      </c>
      <c r="F47" s="63">
        <v>110</v>
      </c>
      <c r="G47" s="7">
        <v>225</v>
      </c>
      <c r="H47" s="7">
        <v>240</v>
      </c>
      <c r="I47" s="7">
        <v>252</v>
      </c>
      <c r="J47" s="8">
        <f t="shared" ref="J47:J50" si="6">AVERAGE(G47:I47)</f>
        <v>239</v>
      </c>
      <c r="K47" s="9">
        <f t="shared" ref="K47:K50" si="7">STDEV(G47:I47)</f>
        <v>13.527749258468683</v>
      </c>
      <c r="L47" s="7">
        <f t="shared" ref="L47:L50" si="8">K47/J47*100</f>
        <v>5.6601461332504952</v>
      </c>
      <c r="M47" s="10">
        <f t="shared" ref="M47:M50" si="9">(G47+H47+I47)/3</f>
        <v>239</v>
      </c>
      <c r="N47" s="11">
        <f t="shared" ref="N47:N50" si="10">ROUNDDOWN(M47,2)</f>
        <v>239</v>
      </c>
      <c r="O47" s="12">
        <f t="shared" ref="O47:O50" si="11">N47*F47</f>
        <v>26290</v>
      </c>
    </row>
    <row r="48" spans="1:257" ht="45" customHeight="1" thickBot="1" x14ac:dyDescent="0.3">
      <c r="A48" s="33">
        <v>42</v>
      </c>
      <c r="B48" s="55"/>
      <c r="C48" s="59" t="s">
        <v>105</v>
      </c>
      <c r="D48" s="59" t="s">
        <v>106</v>
      </c>
      <c r="E48" s="53" t="s">
        <v>19</v>
      </c>
      <c r="F48" s="63">
        <v>400</v>
      </c>
      <c r="G48" s="7">
        <v>195</v>
      </c>
      <c r="H48" s="7">
        <v>210</v>
      </c>
      <c r="I48" s="7">
        <v>220.5</v>
      </c>
      <c r="J48" s="8">
        <f t="shared" si="6"/>
        <v>208.5</v>
      </c>
      <c r="K48" s="9">
        <f t="shared" si="7"/>
        <v>12.816005617976296</v>
      </c>
      <c r="L48" s="7">
        <f t="shared" si="8"/>
        <v>6.1467652844011011</v>
      </c>
      <c r="M48" s="10">
        <f t="shared" si="9"/>
        <v>208.5</v>
      </c>
      <c r="N48" s="11">
        <f t="shared" si="10"/>
        <v>208.5</v>
      </c>
      <c r="O48" s="12">
        <f t="shared" si="11"/>
        <v>83400</v>
      </c>
    </row>
    <row r="49" spans="1:15" ht="45" customHeight="1" thickBot="1" x14ac:dyDescent="0.3">
      <c r="A49" s="33">
        <v>43</v>
      </c>
      <c r="B49" s="55"/>
      <c r="C49" s="59" t="s">
        <v>107</v>
      </c>
      <c r="D49" s="59" t="s">
        <v>108</v>
      </c>
      <c r="E49" s="53" t="s">
        <v>19</v>
      </c>
      <c r="F49" s="63">
        <v>375</v>
      </c>
      <c r="G49" s="7">
        <v>155</v>
      </c>
      <c r="H49" s="7">
        <v>170</v>
      </c>
      <c r="I49" s="7">
        <v>178.5</v>
      </c>
      <c r="J49" s="8">
        <f t="shared" si="6"/>
        <v>167.83333333333334</v>
      </c>
      <c r="K49" s="9">
        <f t="shared" si="7"/>
        <v>11.898879499067688</v>
      </c>
      <c r="L49" s="7">
        <f t="shared" si="8"/>
        <v>7.0896998008347687</v>
      </c>
      <c r="M49" s="10">
        <f t="shared" si="9"/>
        <v>167.83333333333334</v>
      </c>
      <c r="N49" s="11">
        <f t="shared" si="10"/>
        <v>167.83</v>
      </c>
      <c r="O49" s="12">
        <f t="shared" si="11"/>
        <v>62936.250000000007</v>
      </c>
    </row>
    <row r="50" spans="1:15" ht="45" customHeight="1" thickBot="1" x14ac:dyDescent="0.3">
      <c r="A50" s="33">
        <v>44</v>
      </c>
      <c r="B50" s="56"/>
      <c r="C50" s="59" t="s">
        <v>109</v>
      </c>
      <c r="D50" s="59" t="s">
        <v>110</v>
      </c>
      <c r="E50" s="53" t="s">
        <v>19</v>
      </c>
      <c r="F50" s="63">
        <v>40</v>
      </c>
      <c r="G50" s="7">
        <v>570</v>
      </c>
      <c r="H50" s="7">
        <v>600</v>
      </c>
      <c r="I50" s="7">
        <v>630</v>
      </c>
      <c r="J50" s="8">
        <f t="shared" si="6"/>
        <v>600</v>
      </c>
      <c r="K50" s="9">
        <f t="shared" si="7"/>
        <v>30</v>
      </c>
      <c r="L50" s="7">
        <f t="shared" si="8"/>
        <v>5</v>
      </c>
      <c r="M50" s="10">
        <f t="shared" si="9"/>
        <v>600</v>
      </c>
      <c r="N50" s="11">
        <f t="shared" si="10"/>
        <v>600</v>
      </c>
      <c r="O50" s="12">
        <f t="shared" si="11"/>
        <v>24000</v>
      </c>
    </row>
    <row r="51" spans="1:15" s="13" customFormat="1" ht="18.75" customHeight="1" x14ac:dyDescent="0.2">
      <c r="A51" s="5"/>
      <c r="B51" s="14"/>
      <c r="C51" s="57"/>
      <c r="D51" s="57"/>
      <c r="E51" s="15"/>
      <c r="F51" s="15"/>
      <c r="G51" s="16"/>
      <c r="H51" s="16"/>
      <c r="I51" s="16"/>
      <c r="J51" s="8"/>
      <c r="K51" s="9"/>
      <c r="L51" s="7"/>
      <c r="M51" s="38"/>
      <c r="N51" s="39"/>
      <c r="O51" s="12">
        <f>SUM(O7:O50)</f>
        <v>2214011.66</v>
      </c>
    </row>
    <row r="52" spans="1:15" ht="15.75" x14ac:dyDescent="0.25">
      <c r="A52" s="40" t="s">
        <v>20</v>
      </c>
      <c r="B52" s="40"/>
      <c r="C52" s="40"/>
      <c r="D52" s="40"/>
      <c r="E52" s="40"/>
      <c r="F52" s="40"/>
      <c r="G52" s="40"/>
      <c r="H52" s="40"/>
      <c r="I52" s="40"/>
      <c r="J52" s="17">
        <f>O51</f>
        <v>2214011.66</v>
      </c>
      <c r="K52" s="18" t="s">
        <v>21</v>
      </c>
      <c r="L52" s="18"/>
      <c r="M52" s="18"/>
      <c r="N52" s="18"/>
      <c r="O52" s="19"/>
    </row>
    <row r="53" spans="1:15" ht="37.5" customHeight="1" x14ac:dyDescent="0.25">
      <c r="A53" s="41" t="s">
        <v>22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</row>
    <row r="54" spans="1:15" ht="37.5" customHeight="1" x14ac:dyDescent="0.25">
      <c r="A54" s="41" t="s">
        <v>23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  <row r="55" spans="1:15" s="1" customFormat="1" ht="15.75" x14ac:dyDescent="0.25">
      <c r="A55" s="20" t="s">
        <v>24</v>
      </c>
      <c r="B55" s="20"/>
      <c r="C55" s="21"/>
      <c r="D55" s="21"/>
      <c r="E55" s="22" t="s">
        <v>25</v>
      </c>
      <c r="F55" s="22"/>
      <c r="G55" s="22"/>
      <c r="H55" s="22"/>
      <c r="J55" s="23"/>
      <c r="K55" s="22"/>
      <c r="L55" s="22"/>
    </row>
    <row r="56" spans="1:15" s="1" customFormat="1" ht="15.75" x14ac:dyDescent="0.25">
      <c r="A56" s="20" t="s">
        <v>26</v>
      </c>
      <c r="B56" s="24"/>
      <c r="C56" s="21"/>
      <c r="D56" s="21"/>
      <c r="E56" s="22"/>
      <c r="F56" s="22"/>
      <c r="G56" s="25"/>
      <c r="H56" s="26"/>
      <c r="I56" s="35"/>
      <c r="J56" s="36"/>
      <c r="K56" s="36"/>
      <c r="L56" s="36"/>
      <c r="M56" s="27"/>
      <c r="N56" s="28"/>
      <c r="O56" s="29"/>
    </row>
    <row r="57" spans="1:15" s="1" customFormat="1" ht="15.75" x14ac:dyDescent="0.25">
      <c r="A57" s="30"/>
      <c r="B57" s="30"/>
      <c r="C57" s="30"/>
      <c r="D57" s="30"/>
      <c r="E57" s="30"/>
      <c r="F57" s="22"/>
      <c r="G57" s="25"/>
      <c r="H57" s="26"/>
      <c r="I57" s="29"/>
      <c r="J57" s="31"/>
      <c r="K57" s="31"/>
      <c r="L57" s="31"/>
      <c r="M57" s="27"/>
      <c r="N57" s="28"/>
      <c r="O57" s="29"/>
    </row>
    <row r="58" spans="1:15" ht="15.75" x14ac:dyDescent="0.25">
      <c r="A58" s="30"/>
      <c r="B58" s="30"/>
      <c r="C58" s="30"/>
      <c r="D58" s="30"/>
      <c r="E58" s="30"/>
      <c r="F58" s="22"/>
      <c r="G58" s="25"/>
      <c r="H58" s="26"/>
      <c r="I58" s="29"/>
      <c r="J58" s="31"/>
      <c r="K58" s="31"/>
      <c r="L58" s="31"/>
      <c r="M58" s="29"/>
      <c r="N58" s="29"/>
      <c r="O58" s="29"/>
    </row>
    <row r="59" spans="1:15" ht="15" x14ac:dyDescent="0.25">
      <c r="C59" s="32"/>
      <c r="D59" s="32"/>
    </row>
    <row r="60" spans="1:15" ht="15" x14ac:dyDescent="0.25"/>
    <row r="61" spans="1:15" ht="15" x14ac:dyDescent="0.25"/>
    <row r="62" spans="1:15" ht="15" x14ac:dyDescent="0.25"/>
    <row r="63" spans="1:15" ht="15" x14ac:dyDescent="0.25"/>
  </sheetData>
  <mergeCells count="18">
    <mergeCell ref="B7:B50"/>
    <mergeCell ref="M1:O1"/>
    <mergeCell ref="A3:O3"/>
    <mergeCell ref="D4:K4"/>
    <mergeCell ref="A5:A6"/>
    <mergeCell ref="B5:B6"/>
    <mergeCell ref="C5:C6"/>
    <mergeCell ref="D5:D6"/>
    <mergeCell ref="E5:E6"/>
    <mergeCell ref="F5:F6"/>
    <mergeCell ref="G5:I5"/>
    <mergeCell ref="J5:L5"/>
    <mergeCell ref="M5:O5"/>
    <mergeCell ref="I56:L56"/>
    <mergeCell ref="M51:N51"/>
    <mergeCell ref="A52:I52"/>
    <mergeCell ref="A53:O53"/>
    <mergeCell ref="A54:O54"/>
  </mergeCells>
  <pageMargins left="0.51000000000000023" right="0.70866099999999987" top="0.748031" bottom="0.748031" header="0.31496099999999999" footer="0.31496099999999999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Камалова Ирина Гизаровна</dc:creator>
  <cp:lastModifiedBy>Оленька</cp:lastModifiedBy>
  <cp:revision>2</cp:revision>
  <dcterms:created xsi:type="dcterms:W3CDTF">2014-01-15T18:15:00Z</dcterms:created>
  <dcterms:modified xsi:type="dcterms:W3CDTF">2025-11-13T11:03:06Z</dcterms:modified>
  <cp:version>1048576</cp:version>
</cp:coreProperties>
</file>