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s372\Desktop\Специалист по закупкам\2026 год\Закупки конкурентные\Периодический медосмотр\"/>
    </mc:Choice>
  </mc:AlternateContent>
  <xr:revisionPtr revIDLastSave="0" documentId="13_ncr:1_{AED2E331-7C14-4277-ACA2-56DD172BBE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Д " sheetId="2" r:id="rId1"/>
  </sheets>
  <calcPr calcId="191029" refMode="R1C1"/>
</workbook>
</file>

<file path=xl/calcChain.xml><?xml version="1.0" encoding="utf-8"?>
<calcChain xmlns="http://schemas.openxmlformats.org/spreadsheetml/2006/main">
  <c r="I9" i="2" l="1"/>
  <c r="J9" i="2" s="1"/>
  <c r="I7" i="2"/>
  <c r="J7" i="2" s="1"/>
  <c r="K7" i="2" s="1"/>
  <c r="I10" i="2"/>
  <c r="J10" i="2" s="1"/>
  <c r="K10" i="2" s="1"/>
  <c r="I8" i="2"/>
  <c r="L8" i="2" s="1"/>
  <c r="M8" i="2" s="1"/>
  <c r="I6" i="2"/>
  <c r="J6" i="2" s="1"/>
  <c r="K6" i="2" s="1"/>
  <c r="L5" i="2"/>
  <c r="M5" i="2" s="1"/>
  <c r="K9" i="2" l="1"/>
  <c r="L9" i="2"/>
  <c r="M9" i="2" s="1"/>
  <c r="L10" i="2"/>
  <c r="M10" i="2" s="1"/>
  <c r="J5" i="2"/>
  <c r="K5" i="2" s="1"/>
  <c r="L7" i="2"/>
  <c r="M7" i="2" s="1"/>
  <c r="J8" i="2"/>
  <c r="K8" i="2" s="1"/>
  <c r="L6" i="2"/>
  <c r="M6" i="2" s="1"/>
  <c r="M11" i="2" l="1"/>
  <c r="I13" i="2" s="1"/>
</calcChain>
</file>

<file path=xl/sharedStrings.xml><?xml version="1.0" encoding="utf-8"?>
<sst xmlns="http://schemas.openxmlformats.org/spreadsheetml/2006/main" count="40" uniqueCount="30">
  <si>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</si>
  <si>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</si>
  <si>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</si>
  <si>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</si>
  <si>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</si>
  <si>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</si>
  <si>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</si>
  <si>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</si>
  <si>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</si>
  <si>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</si>
  <si>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>Средняя арифметическая цена за единицу     руб.</t>
  </si>
  <si>
    <t>В результате проведенного расчета Н(М)Ц договора составила:</t>
  </si>
  <si>
    <t>рублей</t>
  </si>
  <si>
    <t>в соответствии с Техническим заданием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</si>
  <si>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</si>
  <si>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</si>
  <si>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</si>
  <si>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</si>
  <si>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</si>
  <si>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</si>
  <si>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человек</t>
  </si>
  <si>
    <r>
      <t xml:space="preserve">Женщины до 40 лет, </t>
    </r>
    <r>
      <rPr>
        <b/>
        <sz val="11"/>
        <rFont val="Times New Roman"/>
        <family val="1"/>
        <charset val="204"/>
      </rPr>
      <t>п.25</t>
    </r>
  </si>
  <si>
    <r>
      <t xml:space="preserve">Женщины старше 40 лет, </t>
    </r>
    <r>
      <rPr>
        <sz val="11"/>
        <rFont val="Times New Roman"/>
        <family val="1"/>
        <charset val="204"/>
      </rPr>
      <t>п</t>
    </r>
    <r>
      <rPr>
        <b/>
        <sz val="11"/>
        <rFont val="Times New Roman"/>
        <family val="1"/>
        <charset val="204"/>
      </rPr>
      <t>.25</t>
    </r>
  </si>
  <si>
    <r>
      <t xml:space="preserve">Мужчины до 40 лет, </t>
    </r>
    <r>
      <rPr>
        <b/>
        <sz val="11"/>
        <rFont val="Times New Roman"/>
        <family val="1"/>
        <charset val="204"/>
      </rPr>
      <t>п.25</t>
    </r>
  </si>
  <si>
    <r>
      <t xml:space="preserve">Мужчины старше 40 лет, </t>
    </r>
    <r>
      <rPr>
        <b/>
        <sz val="11"/>
        <color theme="1"/>
        <rFont val="Times New Roman"/>
        <family val="1"/>
        <charset val="204"/>
      </rPr>
      <t>п.25</t>
    </r>
  </si>
  <si>
    <t>Приложение № 2
к аукциону  в электронной форме 
от «___» ________ 202_ г. № ___</t>
  </si>
  <si>
    <t xml:space="preserve">Обоснование начальной (максимальной) цены Договора на оказание услуг по проведению п периодического медицинского осмотра </t>
  </si>
  <si>
    <t xml:space="preserve">При определениеии начальной (максимальной) цены Договора на оказание услуг по проведению  периодического медицинского осмотра  применен метод сопоставимых рыночных цен (анализ рынка). </t>
  </si>
  <si>
    <r>
      <t xml:space="preserve"> Женщины до 40 лет, </t>
    </r>
    <r>
      <rPr>
        <b/>
        <sz val="10"/>
        <rFont val="Times New Roman"/>
        <family val="1"/>
        <charset val="204"/>
      </rPr>
      <t>пп. 23</t>
    </r>
  </si>
  <si>
    <r>
      <t xml:space="preserve">Женщины старше 40 лет, </t>
    </r>
    <r>
      <rPr>
        <b/>
        <sz val="10"/>
        <rFont val="Times New Roman"/>
        <family val="1"/>
        <charset val="204"/>
      </rPr>
      <t>пп. 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</si>
</sst>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000"/>
  </numFmts>
  <fonts count="14" x14ac:knownFonts="1">
    <font>
      <sz val="11"/>
      <color theme="1"/>
      <name val="Calibri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1476374</xdr:rowOff>
    </xdr:from>
    <xdr:to>
      <xdr:col>10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934575" y="3695699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189383" y="3485590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zoomScale="80" zoomScaleNormal="80" workbookViewId="0">
      <selection activeCell="S6" sqref="S6"/>
    </sheetView>
  </sheetViews>
  <sheetFormatPr defaultColWidth="9.140625" defaultRowHeight="12.75" x14ac:dyDescent="0.2"/>
  <cols>
    <col min="1" max="1" width="8.7109375" style="1" customWidth="1"/>
    <col min="2" max="2" width="41.85546875" style="1" customWidth="1"/>
    <col min="3" max="3" width="24.140625" style="1" customWidth="1"/>
    <col min="4" max="4" width="11.5703125" style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6.42578125" style="1" customWidth="1"/>
    <col min="10" max="10" width="13.140625" style="1" bestFit="1" customWidth="1"/>
    <col min="11" max="11" width="9.85546875" style="1" bestFit="1" customWidth="1"/>
    <col min="12" max="12" width="11" style="1" customWidth="1"/>
    <col min="13" max="13" width="16.28515625" style="1" customWidth="1"/>
    <col min="14" max="16384" width="9.140625" style="1"/>
  </cols>
  <sheetData>
    <row r="1" spans="1:13" ht="67.5" customHeight="1" x14ac:dyDescent="0.2">
      <c r="I1" s="32" t="s">
        <v>25</v>
      </c>
      <c r="J1" s="32"/>
      <c r="K1" s="32"/>
      <c r="L1" s="32"/>
      <c r="M1" s="32"/>
    </row>
    <row r="2" spans="1:13" ht="39" customHeight="1" x14ac:dyDescent="0.2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33.5" customHeight="1" x14ac:dyDescent="0.2">
      <c r="A3" s="34" t="s">
        <v>0</v>
      </c>
      <c r="B3" s="34" t="s">
        <v>1</v>
      </c>
      <c r="C3" s="34" t="s">
        <v>2</v>
      </c>
      <c r="D3" s="34" t="s">
        <v>3</v>
      </c>
      <c r="E3" s="34" t="s">
        <v>17</v>
      </c>
      <c r="F3" s="34" t="s">
        <v>4</v>
      </c>
      <c r="G3" s="34"/>
      <c r="H3" s="34"/>
      <c r="I3" s="36" t="s">
        <v>5</v>
      </c>
      <c r="J3" s="36"/>
      <c r="K3" s="36"/>
      <c r="L3" s="37" t="s">
        <v>6</v>
      </c>
      <c r="M3" s="37"/>
    </row>
    <row r="4" spans="1:13" ht="180" customHeight="1" x14ac:dyDescent="0.2">
      <c r="A4" s="34"/>
      <c r="B4" s="35"/>
      <c r="C4" s="34"/>
      <c r="D4" s="35"/>
      <c r="E4" s="35"/>
      <c r="F4" s="16" t="s">
        <v>14</v>
      </c>
      <c r="G4" s="16" t="s">
        <v>15</v>
      </c>
      <c r="H4" s="16" t="s">
        <v>16</v>
      </c>
      <c r="I4" s="16" t="s">
        <v>7</v>
      </c>
      <c r="J4" s="16" t="s">
        <v>8</v>
      </c>
      <c r="K4" s="16" t="s">
        <v>9</v>
      </c>
      <c r="L4" s="17" t="s">
        <v>10</v>
      </c>
      <c r="M4" s="17" t="s">
        <v>19</v>
      </c>
    </row>
    <row r="5" spans="1:13" s="2" customFormat="1" ht="31.5" x14ac:dyDescent="0.25">
      <c r="A5" s="20">
        <v>1</v>
      </c>
      <c r="B5" s="29" t="s">
        <v>21</v>
      </c>
      <c r="C5" s="21" t="s">
        <v>13</v>
      </c>
      <c r="D5" s="25" t="s">
        <v>20</v>
      </c>
      <c r="E5" s="28">
        <v>60</v>
      </c>
      <c r="F5" s="22">
        <v>6637</v>
      </c>
      <c r="G5" s="5">
        <v>7300</v>
      </c>
      <c r="H5" s="5">
        <v>6879</v>
      </c>
      <c r="I5" s="5">
        <v>6419</v>
      </c>
      <c r="J5" s="6">
        <f>SQRT(((SUM((POWER(H5-I5,2)),(POWER(G5-I5,2)),(POWER(F5-I5,2)))/(COLUMNS(F5:H5)-1))))</f>
        <v>719.47376602625343</v>
      </c>
      <c r="K5" s="6">
        <f>J5/I5*100</f>
        <v>11.208502352800334</v>
      </c>
      <c r="L5" s="7">
        <f>ROUND(I5,2)</f>
        <v>6419</v>
      </c>
      <c r="M5" s="7">
        <f>L5*E5</f>
        <v>385140</v>
      </c>
    </row>
    <row r="6" spans="1:13" s="2" customFormat="1" ht="31.5" x14ac:dyDescent="0.25">
      <c r="A6" s="20">
        <v>2</v>
      </c>
      <c r="B6" s="29" t="s">
        <v>22</v>
      </c>
      <c r="C6" s="21" t="s">
        <v>13</v>
      </c>
      <c r="D6" s="25" t="s">
        <v>20</v>
      </c>
      <c r="E6" s="28">
        <v>145</v>
      </c>
      <c r="F6" s="22">
        <v>8023</v>
      </c>
      <c r="G6" s="5">
        <v>9200</v>
      </c>
      <c r="H6" s="5">
        <v>6895</v>
      </c>
      <c r="I6" s="5">
        <f t="shared" ref="I6:I10" si="0">AVERAGE(F6:H6)</f>
        <v>8039.333333333333</v>
      </c>
      <c r="J6" s="6">
        <f t="shared" ref="J6:J10" si="1">SQRT(((SUM((POWER(H6-I6,2)),(POWER(G6-I6,2)),(POWER(F6-I6,2)))/(COLUMNS(F6:H6)-1))))</f>
        <v>1152.586800780459</v>
      </c>
      <c r="K6" s="6">
        <f t="shared" ref="K6:K10" si="2">J6/I6*100</f>
        <v>14.336845519285916</v>
      </c>
      <c r="L6" s="7">
        <f t="shared" ref="L6:L10" si="3">ROUND(I6,2)</f>
        <v>8039.33</v>
      </c>
      <c r="M6" s="7">
        <f t="shared" ref="M6:M10" si="4">L6*E6</f>
        <v>1165702.8500000001</v>
      </c>
    </row>
    <row r="7" spans="1:13" s="2" customFormat="1" ht="31.5" x14ac:dyDescent="0.25">
      <c r="A7" s="20">
        <v>3</v>
      </c>
      <c r="B7" s="29" t="s">
        <v>23</v>
      </c>
      <c r="C7" s="21" t="s">
        <v>13</v>
      </c>
      <c r="D7" s="25" t="s">
        <v>20</v>
      </c>
      <c r="E7" s="28">
        <v>3</v>
      </c>
      <c r="F7" s="22">
        <v>4492</v>
      </c>
      <c r="G7" s="5">
        <v>4750</v>
      </c>
      <c r="H7" s="5">
        <v>3520</v>
      </c>
      <c r="I7" s="5">
        <f t="shared" si="0"/>
        <v>4254</v>
      </c>
      <c r="J7" s="6">
        <f t="shared" si="1"/>
        <v>648.62007369491732</v>
      </c>
      <c r="K7" s="6">
        <f t="shared" si="2"/>
        <v>15.2472983943328</v>
      </c>
      <c r="L7" s="7">
        <f t="shared" si="3"/>
        <v>4254</v>
      </c>
      <c r="M7" s="7">
        <f t="shared" si="4"/>
        <v>12762</v>
      </c>
    </row>
    <row r="8" spans="1:13" s="2" customFormat="1" ht="31.5" x14ac:dyDescent="0.25">
      <c r="A8" s="20">
        <v>4</v>
      </c>
      <c r="B8" s="29" t="s">
        <v>24</v>
      </c>
      <c r="C8" s="21" t="s">
        <v>13</v>
      </c>
      <c r="D8" s="25" t="s">
        <v>20</v>
      </c>
      <c r="E8" s="28">
        <v>6</v>
      </c>
      <c r="F8" s="22">
        <v>4547</v>
      </c>
      <c r="G8" s="5">
        <v>4850</v>
      </c>
      <c r="H8" s="5">
        <v>3595</v>
      </c>
      <c r="I8" s="5">
        <f t="shared" si="0"/>
        <v>4330.666666666667</v>
      </c>
      <c r="J8" s="6">
        <f t="shared" si="1"/>
        <v>654.87123416236057</v>
      </c>
      <c r="K8" s="6">
        <f t="shared" si="2"/>
        <v>15.121718769143177</v>
      </c>
      <c r="L8" s="7">
        <f t="shared" si="3"/>
        <v>4330.67</v>
      </c>
      <c r="M8" s="7">
        <f t="shared" si="4"/>
        <v>25984.02</v>
      </c>
    </row>
    <row r="9" spans="1:13" s="2" customFormat="1" ht="31.5" x14ac:dyDescent="0.25">
      <c r="A9" s="20">
        <v>5</v>
      </c>
      <c r="B9" s="27" t="s">
        <v>28</v>
      </c>
      <c r="C9" s="21" t="s">
        <v>13</v>
      </c>
      <c r="D9" s="25" t="s">
        <v>20</v>
      </c>
      <c r="E9" s="28">
        <v>3</v>
      </c>
      <c r="F9" s="22">
        <v>6637</v>
      </c>
      <c r="G9" s="22">
        <v>7300</v>
      </c>
      <c r="H9" s="5">
        <v>5320</v>
      </c>
      <c r="I9" s="5">
        <f t="shared" si="0"/>
        <v>6419</v>
      </c>
      <c r="J9" s="6">
        <f>SQRT(((SUM((POWER(H9-I9,2)),(POWER(G9-I9,2)),(POWER(F9-I9,2)))/(COLUMNS(F9:H9)-1))))</f>
        <v>1007.8407612316541</v>
      </c>
      <c r="K9" s="6">
        <f t="shared" si="2"/>
        <v>15.700899847821375</v>
      </c>
      <c r="L9" s="7">
        <f t="shared" si="3"/>
        <v>6419</v>
      </c>
      <c r="M9" s="7">
        <f t="shared" si="4"/>
        <v>19257</v>
      </c>
    </row>
    <row r="10" spans="1:13" s="2" customFormat="1" ht="31.5" x14ac:dyDescent="0.25">
      <c r="A10" s="20">
        <v>6</v>
      </c>
      <c r="B10" s="26" t="s">
        <v>29</v>
      </c>
      <c r="C10" s="21" t="s">
        <v>13</v>
      </c>
      <c r="D10" s="25" t="s">
        <v>20</v>
      </c>
      <c r="E10" s="28">
        <v>22</v>
      </c>
      <c r="F10" s="22">
        <v>8023</v>
      </c>
      <c r="G10" s="5">
        <v>9200</v>
      </c>
      <c r="H10" s="5">
        <v>6895</v>
      </c>
      <c r="I10" s="5">
        <f t="shared" si="0"/>
        <v>8039.333333333333</v>
      </c>
      <c r="J10" s="6">
        <f t="shared" si="1"/>
        <v>1152.586800780459</v>
      </c>
      <c r="K10" s="6">
        <f t="shared" si="2"/>
        <v>14.336845519285916</v>
      </c>
      <c r="L10" s="7">
        <f t="shared" si="3"/>
        <v>8039.33</v>
      </c>
      <c r="M10" s="7">
        <f t="shared" si="4"/>
        <v>176865.26</v>
      </c>
    </row>
    <row r="11" spans="1:13" s="2" customFormat="1" ht="21" customHeight="1" x14ac:dyDescent="0.25">
      <c r="A11" s="3"/>
      <c r="B11" s="24"/>
      <c r="C11" s="4"/>
      <c r="D11" s="23"/>
      <c r="E11" s="24"/>
      <c r="F11" s="18"/>
      <c r="G11" s="18"/>
      <c r="H11" s="5"/>
      <c r="I11" s="18"/>
      <c r="J11" s="18"/>
      <c r="K11" s="18"/>
      <c r="L11" s="18"/>
      <c r="M11" s="18">
        <f>SUM(M5:M10)</f>
        <v>1785711.1300000001</v>
      </c>
    </row>
    <row r="12" spans="1:13" s="2" customFormat="1" ht="21" customHeight="1" x14ac:dyDescent="0.25">
      <c r="A12" s="3"/>
    </row>
    <row r="13" spans="1:13" ht="15.75" customHeight="1" x14ac:dyDescent="0.2">
      <c r="A13" s="30" t="s">
        <v>11</v>
      </c>
      <c r="B13" s="30"/>
      <c r="C13" s="30"/>
      <c r="D13" s="30"/>
      <c r="E13" s="30"/>
      <c r="F13" s="30"/>
      <c r="G13" s="30"/>
      <c r="H13" s="30"/>
      <c r="I13" s="7">
        <f>M11</f>
        <v>1785711.1300000001</v>
      </c>
      <c r="J13" s="8" t="s">
        <v>12</v>
      </c>
      <c r="K13" s="19" t="s">
        <v>18</v>
      </c>
      <c r="L13" s="8"/>
      <c r="M13" s="9"/>
    </row>
    <row r="14" spans="1:13" ht="36" customHeight="1" x14ac:dyDescent="0.25">
      <c r="A14" s="31" t="s">
        <v>27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ht="15.75" x14ac:dyDescent="0.25">
      <c r="A15" s="32"/>
      <c r="B15" s="32"/>
      <c r="C15" s="32"/>
      <c r="D15" s="32"/>
      <c r="E15" s="10"/>
      <c r="F15" s="11"/>
      <c r="G15" s="12"/>
      <c r="H15" s="13"/>
      <c r="I15" s="14"/>
      <c r="J15" s="14"/>
      <c r="K15" s="14"/>
      <c r="L15" s="14"/>
      <c r="M15" s="14"/>
    </row>
    <row r="16" spans="1:13" ht="15.75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5.75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9" spans="1:13" x14ac:dyDescent="0.2">
      <c r="I19" s="15"/>
    </row>
  </sheetData>
  <mergeCells count="13">
    <mergeCell ref="A13:H13"/>
    <mergeCell ref="A14:M14"/>
    <mergeCell ref="A15:D15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ds37.2021@outlook.com</cp:lastModifiedBy>
  <cp:revision>3</cp:revision>
  <cp:lastPrinted>2024-03-20T11:15:45Z</cp:lastPrinted>
  <dcterms:created xsi:type="dcterms:W3CDTF">2014-05-19T23:28:21Z</dcterms:created>
  <dcterms:modified xsi:type="dcterms:W3CDTF">2025-11-07T08:18:23Z</dcterms:modified>
</cp:coreProperties>
</file>