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7440" windowHeight="7845"/>
  </bookViews>
  <sheets>
    <sheet name="Обоснование НМЦД" sheetId="1" r:id="rId1"/>
  </sheets>
  <calcPr calcId="124519"/>
</workbook>
</file>

<file path=xl/calcChain.xml><?xml version="1.0" encoding="utf-8"?>
<calcChain xmlns="http://schemas.openxmlformats.org/spreadsheetml/2006/main">
  <c r="P19" i="1"/>
  <c r="O19"/>
  <c r="T19" s="1"/>
  <c r="N19"/>
  <c r="L19"/>
  <c r="J19"/>
  <c r="H19"/>
  <c r="F19"/>
  <c r="P18"/>
  <c r="O18"/>
  <c r="T18" s="1"/>
  <c r="N18"/>
  <c r="L18"/>
  <c r="J18"/>
  <c r="H18"/>
  <c r="F18"/>
  <c r="Q19" l="1"/>
  <c r="R19" s="1"/>
  <c r="S19" s="1"/>
  <c r="Q18"/>
  <c r="R18" s="1"/>
  <c r="S18" s="1"/>
  <c r="D27" l="1"/>
  <c r="H12" l="1"/>
  <c r="O12"/>
  <c r="T12" s="1"/>
  <c r="P21"/>
  <c r="O21"/>
  <c r="T21" s="1"/>
  <c r="N21"/>
  <c r="L21"/>
  <c r="J21"/>
  <c r="H21"/>
  <c r="F21"/>
  <c r="P20"/>
  <c r="O20"/>
  <c r="T20" s="1"/>
  <c r="N20"/>
  <c r="L20"/>
  <c r="J20"/>
  <c r="H20"/>
  <c r="F20"/>
  <c r="P17"/>
  <c r="O17"/>
  <c r="T17" s="1"/>
  <c r="N17"/>
  <c r="L17"/>
  <c r="J17"/>
  <c r="H17"/>
  <c r="F17"/>
  <c r="P16"/>
  <c r="O16"/>
  <c r="T16" s="1"/>
  <c r="N16"/>
  <c r="L16"/>
  <c r="J16"/>
  <c r="H16"/>
  <c r="F16"/>
  <c r="Q16" l="1"/>
  <c r="R16" s="1"/>
  <c r="S16" s="1"/>
  <c r="Q20"/>
  <c r="R20" s="1"/>
  <c r="S20" s="1"/>
  <c r="Q17"/>
  <c r="R17" s="1"/>
  <c r="S17" s="1"/>
  <c r="Q21"/>
  <c r="R21" s="1"/>
  <c r="S21" s="1"/>
  <c r="H13"/>
  <c r="F12"/>
  <c r="J12" l="1"/>
  <c r="J13"/>
  <c r="J14"/>
  <c r="J15"/>
  <c r="P26" l="1"/>
  <c r="Q26" s="1"/>
  <c r="T26"/>
  <c r="N26"/>
  <c r="L26"/>
  <c r="J26"/>
  <c r="H26"/>
  <c r="F26"/>
  <c r="P25"/>
  <c r="Q25" s="1"/>
  <c r="T25"/>
  <c r="N25"/>
  <c r="L25"/>
  <c r="J25"/>
  <c r="H25"/>
  <c r="F25"/>
  <c r="P24"/>
  <c r="Q24" s="1"/>
  <c r="R24" s="1"/>
  <c r="S24" s="1"/>
  <c r="T24"/>
  <c r="N24"/>
  <c r="L24"/>
  <c r="J24"/>
  <c r="H24"/>
  <c r="F24"/>
  <c r="P23"/>
  <c r="Q23" s="1"/>
  <c r="T23"/>
  <c r="N23"/>
  <c r="L23"/>
  <c r="J23"/>
  <c r="H23"/>
  <c r="F23"/>
  <c r="P22"/>
  <c r="Q22" s="1"/>
  <c r="T22"/>
  <c r="N22"/>
  <c r="L22"/>
  <c r="J22"/>
  <c r="J27" s="1"/>
  <c r="H22"/>
  <c r="F22"/>
  <c r="P15"/>
  <c r="O15"/>
  <c r="T15" s="1"/>
  <c r="N15"/>
  <c r="L15"/>
  <c r="H15"/>
  <c r="F15"/>
  <c r="P14"/>
  <c r="O14"/>
  <c r="T14" s="1"/>
  <c r="N14"/>
  <c r="L14"/>
  <c r="H14"/>
  <c r="F14"/>
  <c r="P13"/>
  <c r="O13"/>
  <c r="T13" s="1"/>
  <c r="N13"/>
  <c r="L13"/>
  <c r="F13"/>
  <c r="P12"/>
  <c r="N12"/>
  <c r="L12"/>
  <c r="H27" l="1"/>
  <c r="T27"/>
  <c r="E8" s="1"/>
  <c r="F27"/>
  <c r="R25"/>
  <c r="S25" s="1"/>
  <c r="R23"/>
  <c r="S23" s="1"/>
  <c r="R26"/>
  <c r="S26" s="1"/>
  <c r="R22"/>
  <c r="S22" s="1"/>
  <c r="Q12"/>
  <c r="R12" s="1"/>
  <c r="S12" s="1"/>
  <c r="Q15"/>
  <c r="R15" s="1"/>
  <c r="S15" s="1"/>
  <c r="Q14"/>
  <c r="R14" s="1"/>
  <c r="S14" s="1"/>
  <c r="Q13"/>
  <c r="R13" s="1"/>
  <c r="S13" s="1"/>
</calcChain>
</file>

<file path=xl/sharedStrings.xml><?xml version="1.0" encoding="utf-8"?>
<sst xmlns="http://schemas.openxmlformats.org/spreadsheetml/2006/main" count="65" uniqueCount="47">
  <si>
    <t>Приложение №5</t>
  </si>
  <si>
    <t>к Обоснованию начальной (максимальной) цены договора</t>
  </si>
  <si>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</si>
  <si>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</si>
  <si>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</si>
  <si>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</si>
  <si>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</si>
  <si>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</si>
  <si>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</si>
  <si>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</si>
  <si>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</si>
  <si>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1</t>
  </si>
  <si>
    <t>Предложение № 2</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</si>
  <si>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</si>
  <si>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</si>
  <si>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</si>
  <si>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</si>
  <si>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</si>
  <si>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</si>
  <si>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</si>
  <si>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</si>
  <si>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</si>
  <si>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</si>
  <si>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</si>
  <si>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</si>
  <si>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</si>
  <si>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</si>
  <si>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</si>
  <si>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</si>
  <si>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</si>
  <si>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</si>
  <si>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</si>
  <si>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</si>
  <si>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</si>
  <si>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</si>
  <si>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человек</t>
  </si>
  <si>
    <t xml:space="preserve">заключаемого на оказание услуг по проведению периодического и предварительного медицинского осмотра сотрудников 
</t>
  </si>
  <si>
    <t>Предварительный мед. осмотр Мужчины до 40 лет</t>
  </si>
  <si>
    <t>Предварительный мед. осмотр Мужчины после 40 лет</t>
  </si>
  <si>
    <t>Предварительный мед. осмотр Женщины до 40 лет</t>
  </si>
  <si>
    <t>Предварительный мед. осмотр Женщины после 40 лет</t>
  </si>
  <si>
    <t>Периодический мед. осмотр Мужчины до 40 лет</t>
  </si>
  <si>
    <t>Периодический мед. осмотр Мужчины после 40 лет</t>
  </si>
  <si>
    <r>
      <t xml:space="preserve">Периодический мед. осмотр Женщины до 40 лет, </t>
    </r>
    <r>
      <rPr>
        <sz val="10"/>
        <color rgb="FFFF0000"/>
        <rFont val="Times New Roman"/>
        <family val="1"/>
        <charset val="204"/>
      </rPr>
      <t>пп. 23</t>
    </r>
  </si>
  <si>
    <r>
      <t xml:space="preserve">Периодический мед. осмотр Женщины после 40 лет, </t>
    </r>
    <r>
      <rPr>
        <sz val="10"/>
        <color rgb="FFFF0000"/>
        <rFont val="Times New Roman"/>
        <family val="1"/>
        <charset val="204"/>
      </rPr>
      <t>пп. 23</t>
    </r>
  </si>
  <si>
    <r>
      <t xml:space="preserve">Периодический мед. осмотр Женщины до 40 лет, </t>
    </r>
    <r>
      <rPr>
        <sz val="10"/>
        <color rgb="FFFF0000"/>
        <rFont val="Times New Roman"/>
        <family val="1"/>
        <charset val="204"/>
      </rPr>
      <t>пп. 25</t>
    </r>
  </si>
  <si>
    <r>
      <t xml:space="preserve">Периодический мед. осмотр Женщины после 40 лет, </t>
    </r>
    <r>
      <rPr>
        <sz val="10"/>
        <color rgb="FFFF0000"/>
        <rFont val="Times New Roman"/>
        <family val="1"/>
        <charset val="204"/>
      </rPr>
      <t>пп. 25</t>
    </r>
  </si>
</sst>
</file>

<file path=xl/styles.xml><?xml version="1.0" encoding="utf-8"?>
<styleSheet xmlns="http://schemas.openxmlformats.org/spreadsheetml/2006/main">
  <numFmts count="4">
    <numFmt numFmtId="164" formatCode="0.0000"/>
    <numFmt numFmtId="165" formatCode="#,##0.00_р_."/>
    <numFmt numFmtId="166" formatCode="#,##0.0000"/>
    <numFmt numFmtId="167" formatCode="#,##0.00\ _₽"/>
  </numFmts>
  <fonts count="22">
    <font>
      <sz val="11"/>
      <color theme="1"/>
      <name val="Calibri"/>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sz val="11"/>
      <color theme="1"/>
      <name val="Calibri"/>
      <family val="2"/>
      <scheme val="minor"/>
    </font>
    <font>
      <sz val="10"/>
      <color rgb="FFFF0000"/>
      <name val="Times New Roman"/>
      <family val="1"/>
      <charset val="204"/>
    </font>
    <font>
      <b/>
      <sz val="9"/>
      <color theme="1"/>
      <name val="Times New Roman"/>
      <family val="1"/>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cellStyleXfs>
  <cellXfs count="65">
    <xf numFmtId="0" fontId="0" fillId="0" borderId="0" xfId="0"/>
    <xf numFmtId="0" fontId="1" fillId="0" borderId="0" xfId="0" applyFont="1" applyAlignment="1">
      <alignment vertical="top"/>
    </xf>
    <xf numFmtId="0" fontId="2" fillId="0" borderId="0" xfId="0" applyFont="1" applyAlignment="1">
      <alignment horizontal="right" vertical="top"/>
    </xf>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wrapText="1"/>
    </xf>
    <xf numFmtId="165" fontId="8" fillId="0" borderId="0" xfId="0" applyNumberFormat="1" applyFont="1" applyAlignment="1">
      <alignment horizontal="center" vertical="top" wrapText="1"/>
    </xf>
    <xf numFmtId="0" fontId="4" fillId="0" borderId="0" xfId="0" applyFont="1" applyAlignment="1">
      <alignment horizontal="center" vertical="top"/>
    </xf>
    <xf numFmtId="165" fontId="9" fillId="0" borderId="0" xfId="0" applyNumberFormat="1" applyFont="1" applyAlignment="1">
      <alignment horizontal="righ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3"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11" fillId="0" borderId="0" xfId="0" applyNumberFormat="1" applyFont="1" applyAlignment="1">
      <alignment horizontal="righ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3" fontId="12" fillId="0" borderId="1" xfId="0" applyNumberFormat="1" applyFont="1" applyBorder="1" applyAlignment="1">
      <alignment horizontal="center" vertical="top" wrapText="1"/>
    </xf>
    <xf numFmtId="4" fontId="14" fillId="0" borderId="1" xfId="0" applyNumberFormat="1" applyFont="1" applyBorder="1" applyAlignment="1">
      <alignment horizontal="right" vertical="top" shrinkToFit="1"/>
    </xf>
    <xf numFmtId="0" fontId="14" fillId="0" borderId="0" xfId="0" applyFont="1" applyAlignment="1">
      <alignment vertical="top"/>
    </xf>
    <xf numFmtId="0" fontId="14" fillId="0" borderId="1" xfId="0" applyFont="1" applyBorder="1" applyAlignment="1">
      <alignment horizontal="center" vertical="top" wrapText="1"/>
    </xf>
    <xf numFmtId="0" fontId="14" fillId="0" borderId="1" xfId="0" applyFont="1" applyBorder="1" applyAlignment="1">
      <alignment vertical="top"/>
    </xf>
    <xf numFmtId="4" fontId="15" fillId="0" borderId="1" xfId="0" applyNumberFormat="1" applyFont="1" applyBorder="1" applyAlignment="1">
      <alignment vertical="top" wrapText="1"/>
    </xf>
    <xf numFmtId="0" fontId="11" fillId="0" borderId="0" xfId="0" applyFont="1" applyAlignment="1">
      <alignment horizontal="right" vertical="top"/>
    </xf>
    <xf numFmtId="0" fontId="17" fillId="0" borderId="0" xfId="0" applyFont="1" applyAlignment="1">
      <alignment horizontal="justify"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166" fontId="17" fillId="0" borderId="0" xfId="0" applyNumberFormat="1" applyFont="1" applyAlignment="1">
      <alignment vertical="top" wrapText="1"/>
    </xf>
    <xf numFmtId="0" fontId="16" fillId="0" borderId="0" xfId="0" applyFont="1" applyAlignment="1">
      <alignment vertical="top" wrapText="1"/>
    </xf>
    <xf numFmtId="4" fontId="17" fillId="0" borderId="0" xfId="0" applyNumberFormat="1" applyFont="1" applyAlignment="1">
      <alignment vertical="top"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4" fontId="12" fillId="2" borderId="1" xfId="0" applyNumberFormat="1" applyFont="1" applyFill="1" applyBorder="1" applyAlignment="1">
      <alignment horizontal="center" vertical="center" shrinkToFit="1"/>
    </xf>
    <xf numFmtId="4" fontId="12" fillId="0" borderId="1" xfId="0" applyNumberFormat="1" applyFont="1" applyBorder="1" applyAlignment="1">
      <alignment horizontal="center" vertical="center" shrinkToFit="1"/>
    </xf>
    <xf numFmtId="4"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4" fontId="18" fillId="0" borderId="1" xfId="0" applyNumberFormat="1" applyFont="1" applyBorder="1" applyAlignment="1">
      <alignment horizontal="center" vertical="center" wrapText="1"/>
    </xf>
    <xf numFmtId="4" fontId="14" fillId="0" borderId="1" xfId="0" applyNumberFormat="1" applyFont="1" applyBorder="1" applyAlignment="1">
      <alignment vertical="top"/>
    </xf>
    <xf numFmtId="3" fontId="12" fillId="0" borderId="1" xfId="0" applyNumberFormat="1" applyFont="1" applyBorder="1" applyAlignment="1">
      <alignment horizontal="center" vertical="center" wrapText="1"/>
    </xf>
    <xf numFmtId="3" fontId="14" fillId="0" borderId="1" xfId="0" applyNumberFormat="1" applyFont="1" applyBorder="1" applyAlignment="1">
      <alignment horizontal="center" vertical="top"/>
    </xf>
    <xf numFmtId="0" fontId="12" fillId="0" borderId="1" xfId="0" applyFont="1" applyBorder="1" applyAlignment="1">
      <alignment horizontal="center" vertical="top" wrapText="1"/>
    </xf>
    <xf numFmtId="167" fontId="12" fillId="2"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xf>
    <xf numFmtId="167" fontId="14" fillId="0" borderId="1" xfId="0" applyNumberFormat="1" applyFont="1" applyBorder="1" applyAlignment="1">
      <alignment horizontal="center" vertical="center"/>
    </xf>
    <xf numFmtId="167"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0" fontId="15" fillId="0" borderId="1" xfId="0" applyFont="1" applyBorder="1" applyAlignment="1">
      <alignment horizontal="right" vertical="top" wrapText="1"/>
    </xf>
    <xf numFmtId="165" fontId="13" fillId="0" borderId="1" xfId="0" applyNumberFormat="1" applyFont="1" applyBorder="1" applyAlignment="1">
      <alignment horizontal="center" vertical="top" wrapText="1"/>
    </xf>
    <xf numFmtId="0" fontId="17" fillId="0" borderId="1" xfId="0" applyFont="1" applyBorder="1" applyAlignment="1">
      <alignment horizontal="justify" vertical="top" wrapText="1"/>
    </xf>
    <xf numFmtId="0" fontId="1" fillId="0" borderId="1" xfId="0" applyFont="1" applyBorder="1" applyAlignment="1">
      <alignment horizontal="justify" vertical="top" wrapText="1"/>
    </xf>
    <xf numFmtId="0" fontId="16" fillId="0" borderId="1" xfId="0" applyFont="1" applyBorder="1" applyAlignment="1">
      <alignment horizontal="justify"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31</xdr:row>
      <xdr:rowOff>998367</xdr:rowOff>
    </xdr:from>
    <xdr:to>
      <xdr:col>3</xdr:col>
      <xdr:colOff>228600</xdr:colOff>
      <xdr:row>31</xdr:row>
      <xdr:rowOff>1262136</xdr:rowOff>
    </xdr:to>
    <xdr:pic>
      <xdr:nvPicPr>
        <xdr:cNvPr id="4" name="Picture 39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33</xdr:row>
      <xdr:rowOff>211454</xdr:rowOff>
    </xdr:from>
    <xdr:to>
      <xdr:col>3</xdr:col>
      <xdr:colOff>495300</xdr:colOff>
      <xdr:row>33</xdr:row>
      <xdr:rowOff>563880</xdr:rowOff>
    </xdr:to>
    <xdr:pic>
      <xdr:nvPicPr>
        <xdr:cNvPr id="5"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32</xdr:row>
      <xdr:rowOff>422036</xdr:rowOff>
    </xdr:from>
    <xdr:to>
      <xdr:col>4</xdr:col>
      <xdr:colOff>507636</xdr:colOff>
      <xdr:row>32</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33</xdr:row>
      <xdr:rowOff>211454</xdr:rowOff>
    </xdr:from>
    <xdr:to>
      <xdr:col>3</xdr:col>
      <xdr:colOff>495300</xdr:colOff>
      <xdr:row>33</xdr:row>
      <xdr:rowOff>563880</xdr:rowOff>
    </xdr:to>
    <xdr:pic>
      <xdr:nvPicPr>
        <xdr:cNvPr id="7"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32</xdr:row>
      <xdr:rowOff>422036</xdr:rowOff>
    </xdr:from>
    <xdr:to>
      <xdr:col>4</xdr:col>
      <xdr:colOff>479061</xdr:colOff>
      <xdr:row>32</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32</xdr:row>
      <xdr:rowOff>412749</xdr:rowOff>
    </xdr:from>
    <xdr:to>
      <xdr:col>4</xdr:col>
      <xdr:colOff>454639</xdr:colOff>
      <xdr:row>32</xdr:row>
      <xdr:rowOff>698499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36"/>
  <sheetViews>
    <sheetView tabSelected="1" zoomScale="120" workbookViewId="0">
      <selection activeCell="D16" sqref="D16"/>
    </sheetView>
  </sheetViews>
  <sheetFormatPr defaultRowHeight="15"/>
  <cols>
    <col min="1" max="1" width="3.28515625" style="1" customWidth="1"/>
    <col min="2" max="2" width="30.140625" style="1" customWidth="1"/>
    <col min="3" max="3" width="9.42578125" style="1" bestFit="1" customWidth="1"/>
    <col min="4" max="4" width="7.42578125" style="1" bestFit="1" customWidth="1"/>
    <col min="5" max="5" width="7.85546875" style="1" bestFit="1" customWidth="1"/>
    <col min="6" max="6" width="11.28515625" style="1" bestFit="1" customWidth="1"/>
    <col min="7" max="7" width="10.28515625" style="1" bestFit="1" customWidth="1"/>
    <col min="8" max="8" width="11" style="1" bestFit="1" customWidth="1"/>
    <col min="9" max="9" width="9.85546875" style="1" customWidth="1"/>
    <col min="10" max="10" width="11.28515625" style="1" bestFit="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5703125" style="1" bestFit="1" customWidth="1"/>
    <col min="17" max="17" width="13.85546875" style="1" bestFit="1" customWidth="1"/>
    <col min="18" max="18" width="11.85546875" style="1" bestFit="1" customWidth="1"/>
    <col min="19" max="19" width="14.28515625" style="1" bestFit="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12">
      <c r="F1" s="4"/>
      <c r="G1" s="4"/>
      <c r="H1" s="4"/>
      <c r="T1" s="5" t="s">
        <v>0</v>
      </c>
    </row>
    <row r="2" spans="1:21" s="3" customFormat="1" ht="12">
      <c r="F2" s="4"/>
      <c r="G2" s="4"/>
      <c r="H2" s="4"/>
      <c r="T2" s="5" t="s">
        <v>1</v>
      </c>
    </row>
    <row r="3" spans="1:21" s="6" customFormat="1" ht="11.25"/>
    <row r="4" spans="1:21" ht="15.75">
      <c r="A4" s="54" t="s">
        <v>2</v>
      </c>
      <c r="B4" s="54"/>
      <c r="C4" s="54"/>
      <c r="D4" s="54"/>
      <c r="E4" s="54"/>
      <c r="F4" s="54"/>
      <c r="G4" s="54"/>
      <c r="H4" s="54"/>
      <c r="I4" s="54"/>
      <c r="J4" s="54"/>
      <c r="K4" s="54"/>
      <c r="L4" s="54"/>
      <c r="M4" s="54"/>
      <c r="N4" s="54"/>
      <c r="O4" s="54"/>
      <c r="P4" s="54"/>
      <c r="Q4" s="54"/>
      <c r="R4" s="54"/>
      <c r="S4" s="54"/>
      <c r="T4" s="54"/>
      <c r="U4" s="7"/>
    </row>
    <row r="5" spans="1:21" ht="15.75">
      <c r="A5" s="54" t="s">
        <v>3</v>
      </c>
      <c r="B5" s="54"/>
      <c r="C5" s="54"/>
      <c r="D5" s="54"/>
      <c r="E5" s="54"/>
      <c r="F5" s="54"/>
      <c r="G5" s="54"/>
      <c r="H5" s="54"/>
      <c r="I5" s="54"/>
      <c r="J5" s="54"/>
      <c r="K5" s="54"/>
      <c r="L5" s="54"/>
      <c r="M5" s="54"/>
      <c r="N5" s="54"/>
      <c r="O5" s="54"/>
      <c r="P5" s="54"/>
      <c r="Q5" s="54"/>
      <c r="R5" s="54"/>
      <c r="S5" s="54"/>
      <c r="T5" s="54"/>
      <c r="U5" s="7"/>
    </row>
    <row r="6" spans="1:21" ht="15.75">
      <c r="A6" s="54" t="s">
        <v>36</v>
      </c>
      <c r="B6" s="54"/>
      <c r="C6" s="54"/>
      <c r="D6" s="54"/>
      <c r="E6" s="54"/>
      <c r="F6" s="54"/>
      <c r="G6" s="54"/>
      <c r="H6" s="54"/>
      <c r="I6" s="54"/>
      <c r="J6" s="54"/>
      <c r="K6" s="54"/>
      <c r="L6" s="54"/>
      <c r="M6" s="54"/>
      <c r="N6" s="54"/>
      <c r="O6" s="54"/>
      <c r="P6" s="54"/>
      <c r="Q6" s="54"/>
      <c r="R6" s="54"/>
      <c r="S6" s="54"/>
      <c r="T6" s="54"/>
      <c r="U6" s="7"/>
    </row>
    <row r="7" spans="1:21" s="8" customFormat="1" ht="11.25">
      <c r="R7" s="6"/>
      <c r="S7" s="6"/>
      <c r="U7" s="9"/>
    </row>
    <row r="8" spans="1:21" s="10" customFormat="1" ht="15.75" customHeight="1">
      <c r="A8" s="55" t="s">
        <v>4</v>
      </c>
      <c r="B8" s="55"/>
      <c r="C8" s="55"/>
      <c r="D8" s="55"/>
      <c r="E8" s="56">
        <f>SUMIF(T27,"&gt;0")</f>
        <v>2613372.87</v>
      </c>
      <c r="F8" s="56"/>
      <c r="G8" s="57" t="s">
        <v>5</v>
      </c>
      <c r="H8" s="57"/>
      <c r="I8" s="11"/>
      <c r="J8" s="12"/>
      <c r="K8" s="12"/>
      <c r="L8" s="12"/>
      <c r="M8" s="12"/>
      <c r="N8" s="12"/>
      <c r="O8" s="12"/>
      <c r="P8" s="11"/>
      <c r="Q8" s="11"/>
      <c r="R8" s="11"/>
      <c r="S8" s="13" t="s">
        <v>6</v>
      </c>
      <c r="T8" s="14"/>
    </row>
    <row r="9" spans="1:21" s="6" customFormat="1" ht="11.25">
      <c r="A9" s="15"/>
      <c r="B9" s="16"/>
      <c r="C9" s="15"/>
      <c r="D9" s="17"/>
      <c r="E9" s="18"/>
      <c r="F9" s="18"/>
      <c r="G9" s="18"/>
      <c r="H9" s="18"/>
      <c r="I9" s="18"/>
      <c r="J9" s="18"/>
      <c r="K9" s="18"/>
      <c r="L9" s="18"/>
      <c r="M9" s="18"/>
      <c r="N9" s="18"/>
      <c r="O9" s="18"/>
      <c r="P9" s="15"/>
      <c r="Q9" s="15"/>
      <c r="R9" s="15"/>
      <c r="S9" s="13" t="s">
        <v>7</v>
      </c>
      <c r="T9" s="19"/>
    </row>
    <row r="10" spans="1:21" ht="39.75" customHeight="1">
      <c r="A10" s="58" t="s">
        <v>8</v>
      </c>
      <c r="B10" s="58" t="s">
        <v>9</v>
      </c>
      <c r="C10" s="58" t="s">
        <v>10</v>
      </c>
      <c r="D10" s="58"/>
      <c r="E10" s="61" t="s">
        <v>11</v>
      </c>
      <c r="F10" s="61"/>
      <c r="G10" s="61" t="s">
        <v>12</v>
      </c>
      <c r="H10" s="61"/>
      <c r="I10" s="61" t="s">
        <v>13</v>
      </c>
      <c r="J10" s="61"/>
      <c r="K10" s="61" t="s">
        <v>14</v>
      </c>
      <c r="L10" s="61"/>
      <c r="M10" s="61" t="s">
        <v>15</v>
      </c>
      <c r="N10" s="61"/>
      <c r="O10" s="59" t="s">
        <v>16</v>
      </c>
      <c r="P10" s="58" t="s">
        <v>17</v>
      </c>
      <c r="Q10" s="58" t="s">
        <v>18</v>
      </c>
      <c r="R10" s="58" t="s">
        <v>19</v>
      </c>
      <c r="S10" s="58" t="s">
        <v>20</v>
      </c>
      <c r="T10" s="59" t="s">
        <v>21</v>
      </c>
    </row>
    <row r="11" spans="1:21" ht="27" customHeight="1">
      <c r="A11" s="58"/>
      <c r="B11" s="58"/>
      <c r="C11" s="20" t="s">
        <v>22</v>
      </c>
      <c r="D11" s="22" t="s">
        <v>23</v>
      </c>
      <c r="E11" s="21" t="s">
        <v>24</v>
      </c>
      <c r="F11" s="21" t="s">
        <v>25</v>
      </c>
      <c r="G11" s="21" t="s">
        <v>24</v>
      </c>
      <c r="H11" s="21" t="s">
        <v>25</v>
      </c>
      <c r="I11" s="21" t="s">
        <v>24</v>
      </c>
      <c r="J11" s="21" t="s">
        <v>25</v>
      </c>
      <c r="K11" s="21" t="s">
        <v>24</v>
      </c>
      <c r="L11" s="21" t="s">
        <v>25</v>
      </c>
      <c r="M11" s="21" t="s">
        <v>24</v>
      </c>
      <c r="N11" s="21" t="s">
        <v>25</v>
      </c>
      <c r="O11" s="59"/>
      <c r="P11" s="58"/>
      <c r="Q11" s="58"/>
      <c r="R11" s="58"/>
      <c r="S11" s="58"/>
      <c r="T11" s="59"/>
    </row>
    <row r="12" spans="1:21" ht="25.5">
      <c r="A12" s="20">
        <v>1</v>
      </c>
      <c r="B12" s="42" t="s">
        <v>37</v>
      </c>
      <c r="C12" s="36" t="s">
        <v>35</v>
      </c>
      <c r="D12" s="53">
        <v>5</v>
      </c>
      <c r="E12" s="50">
        <v>7055</v>
      </c>
      <c r="F12" s="39">
        <f t="shared" ref="F12:F26" si="0">E12*D12</f>
        <v>35275</v>
      </c>
      <c r="G12" s="51">
        <v>6550</v>
      </c>
      <c r="H12" s="39">
        <f>G12*D12</f>
        <v>32750</v>
      </c>
      <c r="I12" s="48">
        <v>5245</v>
      </c>
      <c r="J12" s="40">
        <f t="shared" ref="J12:J26" si="1">I12*D12</f>
        <v>26225</v>
      </c>
      <c r="K12" s="41"/>
      <c r="L12" s="40">
        <f t="shared" ref="L12:L26" si="2">K12*D12</f>
        <v>0</v>
      </c>
      <c r="M12" s="40"/>
      <c r="N12" s="40">
        <f t="shared" ref="N12:N26" si="3">M12*D12</f>
        <v>0</v>
      </c>
      <c r="O12" s="40">
        <f>ROUND(AVERAGE(E12,G12,I12,K12,M12),2)</f>
        <v>6283.33</v>
      </c>
      <c r="P12" s="38">
        <f t="shared" ref="P12:P26" si="4">COUNTA(E12,G12,I12,K12,M12)</f>
        <v>3</v>
      </c>
      <c r="Q12" s="38">
        <f t="shared" ref="Q12:Q26" si="5">SQRT((IF(E12&gt;0,POWER(E12-O12,2),0)+IF(G12&gt;0,POWER(G12-O12,2),0)+IF(I12&gt;0,POWER(I12-O12,2),0)+IF(K12&gt;0,POWER(K12-O12,2),0)+IF(M12&gt;0,POWER(M12-O12,2),0))/(P12-1))</f>
        <v>934.00124911586704</v>
      </c>
      <c r="R12" s="38">
        <f t="shared" ref="R12:R26" si="6">Q12/O12*100</f>
        <v>14.864749251047884</v>
      </c>
      <c r="S12" s="38" t="str">
        <f t="shared" ref="S12:S26" si="7">IF(R12&lt;33,$S$8,$S$9)</f>
        <v>ОДН</v>
      </c>
      <c r="T12" s="23">
        <f>D12*O12</f>
        <v>31416.65</v>
      </c>
    </row>
    <row r="13" spans="1:21" ht="25.5">
      <c r="A13" s="20">
        <v>2</v>
      </c>
      <c r="B13" s="42" t="s">
        <v>38</v>
      </c>
      <c r="C13" s="36" t="s">
        <v>35</v>
      </c>
      <c r="D13" s="53">
        <v>5</v>
      </c>
      <c r="E13" s="50">
        <v>7110</v>
      </c>
      <c r="F13" s="40">
        <f t="shared" si="0"/>
        <v>35550</v>
      </c>
      <c r="G13" s="51">
        <v>6650</v>
      </c>
      <c r="H13" s="39">
        <f t="shared" ref="H13:H26" si="8">G13*D13</f>
        <v>33250</v>
      </c>
      <c r="I13" s="49">
        <v>5320</v>
      </c>
      <c r="J13" s="40">
        <f t="shared" si="1"/>
        <v>26600</v>
      </c>
      <c r="K13" s="41"/>
      <c r="L13" s="40">
        <f t="shared" si="2"/>
        <v>0</v>
      </c>
      <c r="M13" s="40"/>
      <c r="N13" s="40">
        <f t="shared" si="3"/>
        <v>0</v>
      </c>
      <c r="O13" s="40">
        <f t="shared" ref="O13:O15" si="9">ROUND(AVERAGE(E13,G13,I13,K13,M13),2)</f>
        <v>6360</v>
      </c>
      <c r="P13" s="38">
        <f t="shared" si="4"/>
        <v>3</v>
      </c>
      <c r="Q13" s="38">
        <f t="shared" si="5"/>
        <v>929.56979296876898</v>
      </c>
      <c r="R13" s="38">
        <f t="shared" si="6"/>
        <v>14.615877247936618</v>
      </c>
      <c r="S13" s="38" t="str">
        <f t="shared" si="7"/>
        <v>ОДН</v>
      </c>
      <c r="T13" s="23">
        <f t="shared" ref="T13:T26" si="10">D13*O13</f>
        <v>31800</v>
      </c>
    </row>
    <row r="14" spans="1:21" ht="25.5">
      <c r="A14" s="20">
        <v>3</v>
      </c>
      <c r="B14" s="42" t="s">
        <v>39</v>
      </c>
      <c r="C14" s="36" t="s">
        <v>35</v>
      </c>
      <c r="D14" s="53">
        <v>30</v>
      </c>
      <c r="E14" s="50">
        <v>8958</v>
      </c>
      <c r="F14" s="40">
        <f t="shared" si="0"/>
        <v>268740</v>
      </c>
      <c r="G14" s="51">
        <v>8850</v>
      </c>
      <c r="H14" s="40">
        <f t="shared" si="8"/>
        <v>265500</v>
      </c>
      <c r="I14" s="49">
        <v>6895</v>
      </c>
      <c r="J14" s="40">
        <f t="shared" si="1"/>
        <v>206850</v>
      </c>
      <c r="K14" s="41"/>
      <c r="L14" s="40">
        <f t="shared" si="2"/>
        <v>0</v>
      </c>
      <c r="M14" s="40"/>
      <c r="N14" s="40">
        <f t="shared" si="3"/>
        <v>0</v>
      </c>
      <c r="O14" s="40">
        <f t="shared" si="9"/>
        <v>8234.33</v>
      </c>
      <c r="P14" s="38">
        <f t="shared" si="4"/>
        <v>3</v>
      </c>
      <c r="Q14" s="38">
        <f t="shared" si="5"/>
        <v>1161.153018921279</v>
      </c>
      <c r="R14" s="38">
        <f t="shared" si="6"/>
        <v>14.101366096832152</v>
      </c>
      <c r="S14" s="38" t="str">
        <f t="shared" si="7"/>
        <v>ОДН</v>
      </c>
      <c r="T14" s="23">
        <f t="shared" si="10"/>
        <v>247029.9</v>
      </c>
    </row>
    <row r="15" spans="1:21" ht="25.5">
      <c r="A15" s="20">
        <v>4</v>
      </c>
      <c r="B15" s="42" t="s">
        <v>40</v>
      </c>
      <c r="C15" s="36" t="s">
        <v>35</v>
      </c>
      <c r="D15" s="53">
        <v>30</v>
      </c>
      <c r="E15" s="50">
        <v>10344</v>
      </c>
      <c r="F15" s="40">
        <f t="shared" si="0"/>
        <v>310320</v>
      </c>
      <c r="G15" s="51">
        <v>10750</v>
      </c>
      <c r="H15" s="40">
        <f t="shared" si="8"/>
        <v>322500</v>
      </c>
      <c r="I15" s="49">
        <v>8470</v>
      </c>
      <c r="J15" s="40">
        <f t="shared" si="1"/>
        <v>254100</v>
      </c>
      <c r="K15" s="41"/>
      <c r="L15" s="40">
        <f t="shared" si="2"/>
        <v>0</v>
      </c>
      <c r="M15" s="40"/>
      <c r="N15" s="40">
        <f t="shared" si="3"/>
        <v>0</v>
      </c>
      <c r="O15" s="40">
        <f t="shared" si="9"/>
        <v>9854.67</v>
      </c>
      <c r="P15" s="38">
        <f t="shared" si="4"/>
        <v>3</v>
      </c>
      <c r="Q15" s="38">
        <f t="shared" si="5"/>
        <v>1216.2176340400595</v>
      </c>
      <c r="R15" s="38">
        <f t="shared" si="6"/>
        <v>12.341535881364464</v>
      </c>
      <c r="S15" s="38" t="str">
        <f t="shared" si="7"/>
        <v>ОДН</v>
      </c>
      <c r="T15" s="23">
        <f t="shared" si="10"/>
        <v>295640.09999999998</v>
      </c>
    </row>
    <row r="16" spans="1:21" ht="26.25" customHeight="1">
      <c r="A16" s="20">
        <v>5</v>
      </c>
      <c r="B16" s="42" t="s">
        <v>41</v>
      </c>
      <c r="C16" s="36" t="s">
        <v>35</v>
      </c>
      <c r="D16" s="53">
        <v>6</v>
      </c>
      <c r="E16" s="50">
        <v>4734</v>
      </c>
      <c r="F16" s="39">
        <f t="shared" ref="F16:F21" si="11">E16*D16</f>
        <v>28404</v>
      </c>
      <c r="G16" s="51">
        <v>5100</v>
      </c>
      <c r="H16" s="39">
        <f t="shared" ref="H16:H21" si="12">G16*D16</f>
        <v>30600</v>
      </c>
      <c r="I16" s="48">
        <v>4045</v>
      </c>
      <c r="J16" s="40">
        <f t="shared" ref="J16:J21" si="13">I16*D16</f>
        <v>24270</v>
      </c>
      <c r="K16" s="41"/>
      <c r="L16" s="40">
        <f t="shared" ref="L16:L21" si="14">K16*D16</f>
        <v>0</v>
      </c>
      <c r="M16" s="40"/>
      <c r="N16" s="40">
        <f t="shared" ref="N16:N21" si="15">M16*D16</f>
        <v>0</v>
      </c>
      <c r="O16" s="40">
        <f t="shared" ref="O16:O21" si="16">ROUND(AVERAGE(E16,G16,I16,K16,M16),2)</f>
        <v>4626.33</v>
      </c>
      <c r="P16" s="38">
        <f t="shared" ref="P16:P21" si="17">COUNTA(E16,G16,I16,K16,M16)</f>
        <v>3</v>
      </c>
      <c r="Q16" s="38">
        <f t="shared" ref="Q16:Q21" si="18">SQRT((IF(E16&gt;0,POWER(E16-O16,2),0)+IF(G16&gt;0,POWER(G16-O16,2),0)+IF(I16&gt;0,POWER(I16-O16,2),0)+IF(K16&gt;0,POWER(K16-O16,2),0)+IF(M16&gt;0,POWER(M16-O16,2),0))/(P16-1))</f>
        <v>535.67745271758452</v>
      </c>
      <c r="R16" s="38">
        <f t="shared" ref="R16:R21" si="19">Q16/O16*100</f>
        <v>11.578885481960528</v>
      </c>
      <c r="S16" s="38" t="str">
        <f t="shared" ref="S16:S21" si="20">IF(R16&lt;33,$S$8,$S$9)</f>
        <v>ОДН</v>
      </c>
      <c r="T16" s="23">
        <f t="shared" ref="T16:T21" si="21">D16*O16</f>
        <v>27757.98</v>
      </c>
    </row>
    <row r="17" spans="1:20" ht="27.75" customHeight="1">
      <c r="A17" s="20">
        <v>6</v>
      </c>
      <c r="B17" s="42" t="s">
        <v>42</v>
      </c>
      <c r="C17" s="36" t="s">
        <v>35</v>
      </c>
      <c r="D17" s="53">
        <v>8</v>
      </c>
      <c r="E17" s="50">
        <v>4789</v>
      </c>
      <c r="F17" s="40">
        <f t="shared" si="11"/>
        <v>38312</v>
      </c>
      <c r="G17" s="51">
        <v>5200</v>
      </c>
      <c r="H17" s="39">
        <f t="shared" si="12"/>
        <v>41600</v>
      </c>
      <c r="I17" s="49">
        <v>4120</v>
      </c>
      <c r="J17" s="40">
        <f t="shared" si="13"/>
        <v>32960</v>
      </c>
      <c r="K17" s="41"/>
      <c r="L17" s="40">
        <f t="shared" si="14"/>
        <v>0</v>
      </c>
      <c r="M17" s="40"/>
      <c r="N17" s="40">
        <f t="shared" si="15"/>
        <v>0</v>
      </c>
      <c r="O17" s="40">
        <f t="shared" si="16"/>
        <v>4703</v>
      </c>
      <c r="P17" s="38">
        <f t="shared" si="17"/>
        <v>3</v>
      </c>
      <c r="Q17" s="38">
        <f t="shared" si="18"/>
        <v>545.11191511468542</v>
      </c>
      <c r="R17" s="38">
        <f t="shared" si="19"/>
        <v>11.5907275167911</v>
      </c>
      <c r="S17" s="38" t="str">
        <f t="shared" si="20"/>
        <v>ОДН</v>
      </c>
      <c r="T17" s="23">
        <f t="shared" si="21"/>
        <v>37624</v>
      </c>
    </row>
    <row r="18" spans="1:20" ht="27.75" customHeight="1">
      <c r="A18" s="47">
        <v>7</v>
      </c>
      <c r="B18" s="42" t="s">
        <v>43</v>
      </c>
      <c r="C18" s="36" t="s">
        <v>35</v>
      </c>
      <c r="D18" s="53">
        <v>8</v>
      </c>
      <c r="E18" s="50">
        <v>6879</v>
      </c>
      <c r="F18" s="40">
        <f t="shared" ref="F18:F19" si="22">E18*D18</f>
        <v>55032</v>
      </c>
      <c r="G18" s="51">
        <v>7650</v>
      </c>
      <c r="H18" s="40">
        <f t="shared" ref="H18:H19" si="23">G18*D18</f>
        <v>61200</v>
      </c>
      <c r="I18" s="49">
        <v>5695</v>
      </c>
      <c r="J18" s="40">
        <f t="shared" ref="J18:J19" si="24">I18*D18</f>
        <v>45560</v>
      </c>
      <c r="K18" s="41"/>
      <c r="L18" s="40">
        <f t="shared" ref="L18:L19" si="25">K18*D18</f>
        <v>0</v>
      </c>
      <c r="M18" s="40"/>
      <c r="N18" s="40">
        <f t="shared" ref="N18:N19" si="26">M18*D18</f>
        <v>0</v>
      </c>
      <c r="O18" s="40">
        <f t="shared" ref="O18:O19" si="27">ROUND(AVERAGE(E18,G18,I18,K18,M18),2)</f>
        <v>6741.33</v>
      </c>
      <c r="P18" s="38">
        <f t="shared" ref="P18:P19" si="28">COUNTA(E18,G18,I18,K18,M18)</f>
        <v>3</v>
      </c>
      <c r="Q18" s="38">
        <f t="shared" ref="Q18:Q19" si="29">SQRT((IF(E18&gt;0,POWER(E18-O18,2),0)+IF(G18&gt;0,POWER(G18-O18,2),0)+IF(I18&gt;0,POWER(I18-O18,2),0)+IF(K18&gt;0,POWER(K18-O18,2),0)+IF(M18&gt;0,POWER(M18-O18,2),0))/(P18-1))</f>
        <v>984.74379071411261</v>
      </c>
      <c r="R18" s="38">
        <f t="shared" ref="R18:R19" si="30">Q18/O18*100</f>
        <v>14.607559498112577</v>
      </c>
      <c r="S18" s="38" t="str">
        <f t="shared" ref="S18:S19" si="31">IF(R18&lt;33,$S$8,$S$9)</f>
        <v>ОДН</v>
      </c>
      <c r="T18" s="23">
        <f t="shared" ref="T18:T19" si="32">D18*O18</f>
        <v>53930.64</v>
      </c>
    </row>
    <row r="19" spans="1:20" ht="27.75" customHeight="1">
      <c r="A19" s="47">
        <v>8</v>
      </c>
      <c r="B19" s="42" t="s">
        <v>44</v>
      </c>
      <c r="C19" s="36" t="s">
        <v>35</v>
      </c>
      <c r="D19" s="53">
        <v>20</v>
      </c>
      <c r="E19" s="50">
        <v>8265</v>
      </c>
      <c r="F19" s="40">
        <f t="shared" si="22"/>
        <v>165300</v>
      </c>
      <c r="G19" s="51">
        <v>9550</v>
      </c>
      <c r="H19" s="40">
        <f t="shared" si="23"/>
        <v>191000</v>
      </c>
      <c r="I19" s="49">
        <v>7270</v>
      </c>
      <c r="J19" s="40">
        <f t="shared" si="24"/>
        <v>145400</v>
      </c>
      <c r="K19" s="41"/>
      <c r="L19" s="40">
        <f t="shared" si="25"/>
        <v>0</v>
      </c>
      <c r="M19" s="40"/>
      <c r="N19" s="40">
        <f t="shared" si="26"/>
        <v>0</v>
      </c>
      <c r="O19" s="40">
        <f t="shared" si="27"/>
        <v>8361.67</v>
      </c>
      <c r="P19" s="38">
        <f t="shared" si="28"/>
        <v>3</v>
      </c>
      <c r="Q19" s="38">
        <f t="shared" si="29"/>
        <v>1143.0696975031749</v>
      </c>
      <c r="R19" s="38">
        <f t="shared" si="30"/>
        <v>13.670351706096687</v>
      </c>
      <c r="S19" s="38" t="str">
        <f t="shared" si="31"/>
        <v>ОДН</v>
      </c>
      <c r="T19" s="23">
        <f t="shared" si="32"/>
        <v>167233.4</v>
      </c>
    </row>
    <row r="20" spans="1:20" ht="24" customHeight="1">
      <c r="A20" s="47">
        <v>9</v>
      </c>
      <c r="B20" s="42" t="s">
        <v>45</v>
      </c>
      <c r="C20" s="36" t="s">
        <v>35</v>
      </c>
      <c r="D20" s="53">
        <v>80</v>
      </c>
      <c r="E20" s="50">
        <v>6879</v>
      </c>
      <c r="F20" s="40">
        <f t="shared" si="11"/>
        <v>550320</v>
      </c>
      <c r="G20" s="51">
        <v>7650</v>
      </c>
      <c r="H20" s="40">
        <f t="shared" si="12"/>
        <v>612000</v>
      </c>
      <c r="I20" s="49">
        <v>5845</v>
      </c>
      <c r="J20" s="40">
        <f t="shared" si="13"/>
        <v>467600</v>
      </c>
      <c r="K20" s="41"/>
      <c r="L20" s="40">
        <f t="shared" si="14"/>
        <v>0</v>
      </c>
      <c r="M20" s="40"/>
      <c r="N20" s="40">
        <f t="shared" si="15"/>
        <v>0</v>
      </c>
      <c r="O20" s="40">
        <f t="shared" si="16"/>
        <v>6791.33</v>
      </c>
      <c r="P20" s="38">
        <f t="shared" si="17"/>
        <v>3</v>
      </c>
      <c r="Q20" s="38">
        <f t="shared" si="18"/>
        <v>905.68776813535464</v>
      </c>
      <c r="R20" s="38">
        <f t="shared" si="19"/>
        <v>13.335941091588166</v>
      </c>
      <c r="S20" s="38" t="str">
        <f t="shared" si="20"/>
        <v>ОДН</v>
      </c>
      <c r="T20" s="23">
        <f t="shared" si="21"/>
        <v>543306.4</v>
      </c>
    </row>
    <row r="21" spans="1:20" ht="27.75" customHeight="1">
      <c r="A21" s="47">
        <v>10</v>
      </c>
      <c r="B21" s="42" t="s">
        <v>46</v>
      </c>
      <c r="C21" s="36" t="s">
        <v>35</v>
      </c>
      <c r="D21" s="53">
        <v>140</v>
      </c>
      <c r="E21" s="50">
        <v>8265</v>
      </c>
      <c r="F21" s="40">
        <f t="shared" si="11"/>
        <v>1157100</v>
      </c>
      <c r="G21" s="51">
        <v>9550</v>
      </c>
      <c r="H21" s="40">
        <f t="shared" si="12"/>
        <v>1337000</v>
      </c>
      <c r="I21" s="52">
        <v>7420</v>
      </c>
      <c r="J21" s="40">
        <f t="shared" si="13"/>
        <v>1038800</v>
      </c>
      <c r="K21" s="41"/>
      <c r="L21" s="40">
        <f t="shared" si="14"/>
        <v>0</v>
      </c>
      <c r="M21" s="40"/>
      <c r="N21" s="40">
        <f t="shared" si="15"/>
        <v>0</v>
      </c>
      <c r="O21" s="40">
        <f t="shared" si="16"/>
        <v>8411.67</v>
      </c>
      <c r="P21" s="38">
        <f t="shared" si="17"/>
        <v>3</v>
      </c>
      <c r="Q21" s="38">
        <f t="shared" si="18"/>
        <v>1072.5475902494957</v>
      </c>
      <c r="R21" s="38">
        <f t="shared" si="19"/>
        <v>12.750709315147832</v>
      </c>
      <c r="S21" s="38" t="str">
        <f t="shared" si="20"/>
        <v>ОДН</v>
      </c>
      <c r="T21" s="23">
        <f t="shared" si="21"/>
        <v>1177633.8</v>
      </c>
    </row>
    <row r="22" spans="1:20" ht="15" hidden="1" customHeight="1">
      <c r="A22" s="20">
        <v>36</v>
      </c>
      <c r="B22" s="42"/>
      <c r="C22" s="37"/>
      <c r="D22" s="45"/>
      <c r="E22" s="41"/>
      <c r="F22" s="40">
        <f t="shared" si="0"/>
        <v>0</v>
      </c>
      <c r="G22" s="43"/>
      <c r="H22" s="40">
        <f t="shared" si="8"/>
        <v>0</v>
      </c>
      <c r="I22" s="41"/>
      <c r="J22" s="40">
        <f t="shared" si="1"/>
        <v>0</v>
      </c>
      <c r="K22" s="41"/>
      <c r="L22" s="40">
        <f t="shared" si="2"/>
        <v>0</v>
      </c>
      <c r="M22" s="40"/>
      <c r="N22" s="40">
        <f t="shared" si="3"/>
        <v>0</v>
      </c>
      <c r="O22" s="40"/>
      <c r="P22" s="38">
        <f t="shared" si="4"/>
        <v>0</v>
      </c>
      <c r="Q22" s="38">
        <f t="shared" si="5"/>
        <v>0</v>
      </c>
      <c r="R22" s="38" t="e">
        <f t="shared" si="6"/>
        <v>#DIV/0!</v>
      </c>
      <c r="S22" s="38" t="e">
        <f t="shared" si="7"/>
        <v>#DIV/0!</v>
      </c>
      <c r="T22" s="23">
        <f t="shared" si="10"/>
        <v>0</v>
      </c>
    </row>
    <row r="23" spans="1:20" ht="15" hidden="1" customHeight="1">
      <c r="A23" s="20">
        <v>37</v>
      </c>
      <c r="B23" s="42"/>
      <c r="C23" s="37"/>
      <c r="D23" s="45"/>
      <c r="E23" s="41"/>
      <c r="F23" s="40">
        <f t="shared" si="0"/>
        <v>0</v>
      </c>
      <c r="G23" s="43"/>
      <c r="H23" s="40">
        <f t="shared" si="8"/>
        <v>0</v>
      </c>
      <c r="I23" s="41"/>
      <c r="J23" s="40">
        <f t="shared" si="1"/>
        <v>0</v>
      </c>
      <c r="K23" s="41"/>
      <c r="L23" s="40">
        <f t="shared" si="2"/>
        <v>0</v>
      </c>
      <c r="M23" s="40"/>
      <c r="N23" s="40">
        <f t="shared" si="3"/>
        <v>0</v>
      </c>
      <c r="O23" s="40"/>
      <c r="P23" s="38">
        <f t="shared" si="4"/>
        <v>0</v>
      </c>
      <c r="Q23" s="38">
        <f t="shared" si="5"/>
        <v>0</v>
      </c>
      <c r="R23" s="38" t="e">
        <f t="shared" si="6"/>
        <v>#DIV/0!</v>
      </c>
      <c r="S23" s="38" t="e">
        <f t="shared" si="7"/>
        <v>#DIV/0!</v>
      </c>
      <c r="T23" s="23">
        <f t="shared" si="10"/>
        <v>0</v>
      </c>
    </row>
    <row r="24" spans="1:20" ht="15" hidden="1" customHeight="1">
      <c r="A24" s="20">
        <v>38</v>
      </c>
      <c r="B24" s="42"/>
      <c r="C24" s="37"/>
      <c r="D24" s="45"/>
      <c r="E24" s="41"/>
      <c r="F24" s="40">
        <f t="shared" si="0"/>
        <v>0</v>
      </c>
      <c r="G24" s="43"/>
      <c r="H24" s="40">
        <f t="shared" si="8"/>
        <v>0</v>
      </c>
      <c r="I24" s="41"/>
      <c r="J24" s="40">
        <f t="shared" si="1"/>
        <v>0</v>
      </c>
      <c r="K24" s="41"/>
      <c r="L24" s="40">
        <f t="shared" si="2"/>
        <v>0</v>
      </c>
      <c r="M24" s="40"/>
      <c r="N24" s="40">
        <f t="shared" si="3"/>
        <v>0</v>
      </c>
      <c r="O24" s="40"/>
      <c r="P24" s="38">
        <f t="shared" si="4"/>
        <v>0</v>
      </c>
      <c r="Q24" s="38">
        <f t="shared" si="5"/>
        <v>0</v>
      </c>
      <c r="R24" s="38" t="e">
        <f t="shared" si="6"/>
        <v>#DIV/0!</v>
      </c>
      <c r="S24" s="38" t="e">
        <f t="shared" si="7"/>
        <v>#DIV/0!</v>
      </c>
      <c r="T24" s="23">
        <f t="shared" si="10"/>
        <v>0</v>
      </c>
    </row>
    <row r="25" spans="1:20" ht="15" hidden="1" customHeight="1">
      <c r="A25" s="20">
        <v>39</v>
      </c>
      <c r="B25" s="42"/>
      <c r="C25" s="37"/>
      <c r="D25" s="45"/>
      <c r="E25" s="41"/>
      <c r="F25" s="40">
        <f t="shared" si="0"/>
        <v>0</v>
      </c>
      <c r="G25" s="43"/>
      <c r="H25" s="40">
        <f t="shared" si="8"/>
        <v>0</v>
      </c>
      <c r="I25" s="41"/>
      <c r="J25" s="40">
        <f t="shared" si="1"/>
        <v>0</v>
      </c>
      <c r="K25" s="41"/>
      <c r="L25" s="40">
        <f t="shared" si="2"/>
        <v>0</v>
      </c>
      <c r="M25" s="40"/>
      <c r="N25" s="40">
        <f t="shared" si="3"/>
        <v>0</v>
      </c>
      <c r="O25" s="40"/>
      <c r="P25" s="38">
        <f t="shared" si="4"/>
        <v>0</v>
      </c>
      <c r="Q25" s="38">
        <f t="shared" si="5"/>
        <v>0</v>
      </c>
      <c r="R25" s="38" t="e">
        <f t="shared" si="6"/>
        <v>#DIV/0!</v>
      </c>
      <c r="S25" s="38" t="e">
        <f t="shared" si="7"/>
        <v>#DIV/0!</v>
      </c>
      <c r="T25" s="23">
        <f t="shared" si="10"/>
        <v>0</v>
      </c>
    </row>
    <row r="26" spans="1:20" ht="15" hidden="1" customHeight="1">
      <c r="A26" s="20">
        <v>40</v>
      </c>
      <c r="B26" s="42"/>
      <c r="C26" s="37"/>
      <c r="D26" s="45"/>
      <c r="E26" s="41"/>
      <c r="F26" s="40">
        <f t="shared" si="0"/>
        <v>0</v>
      </c>
      <c r="G26" s="43"/>
      <c r="H26" s="40">
        <f t="shared" si="8"/>
        <v>0</v>
      </c>
      <c r="I26" s="41"/>
      <c r="J26" s="40">
        <f t="shared" si="1"/>
        <v>0</v>
      </c>
      <c r="K26" s="41"/>
      <c r="L26" s="40">
        <f t="shared" si="2"/>
        <v>0</v>
      </c>
      <c r="M26" s="40"/>
      <c r="N26" s="40">
        <f t="shared" si="3"/>
        <v>0</v>
      </c>
      <c r="O26" s="40"/>
      <c r="P26" s="38">
        <f t="shared" si="4"/>
        <v>0</v>
      </c>
      <c r="Q26" s="38">
        <f t="shared" si="5"/>
        <v>0</v>
      </c>
      <c r="R26" s="38" t="e">
        <f t="shared" si="6"/>
        <v>#DIV/0!</v>
      </c>
      <c r="S26" s="38" t="e">
        <f t="shared" si="7"/>
        <v>#DIV/0!</v>
      </c>
      <c r="T26" s="23">
        <f t="shared" si="10"/>
        <v>0</v>
      </c>
    </row>
    <row r="27" spans="1:20" s="24" customFormat="1" ht="27.75" customHeight="1">
      <c r="A27" s="60" t="s">
        <v>26</v>
      </c>
      <c r="B27" s="60"/>
      <c r="C27" s="25"/>
      <c r="D27" s="46">
        <f>SUM(D12:D26)</f>
        <v>332</v>
      </c>
      <c r="E27" s="26"/>
      <c r="F27" s="44">
        <f>SUM(F12:F26)</f>
        <v>2644353</v>
      </c>
      <c r="G27" s="26"/>
      <c r="H27" s="44">
        <f>SUM(H12:H21)</f>
        <v>2927400</v>
      </c>
      <c r="I27" s="26"/>
      <c r="J27" s="44">
        <f>SUM(J12:J26)</f>
        <v>2268365</v>
      </c>
      <c r="K27" s="26"/>
      <c r="L27" s="26"/>
      <c r="M27" s="26"/>
      <c r="N27" s="26"/>
      <c r="O27" s="26"/>
      <c r="P27" s="26"/>
      <c r="Q27" s="26"/>
      <c r="R27" s="26"/>
      <c r="S27" s="26"/>
      <c r="T27" s="27">
        <f>SUM(T12:T26)</f>
        <v>2613372.87</v>
      </c>
    </row>
    <row r="28" spans="1:20" s="6" customFormat="1" ht="11.25">
      <c r="T28" s="28"/>
    </row>
    <row r="29" spans="1:20" ht="33.75" customHeight="1">
      <c r="A29" s="63" t="s">
        <v>27</v>
      </c>
      <c r="B29" s="63"/>
      <c r="C29" s="63"/>
      <c r="D29" s="63"/>
      <c r="E29" s="63"/>
      <c r="F29" s="63"/>
      <c r="G29" s="63"/>
      <c r="H29" s="63"/>
      <c r="I29" s="63"/>
      <c r="J29" s="63"/>
      <c r="K29" s="63"/>
      <c r="L29" s="63"/>
      <c r="M29" s="63"/>
      <c r="N29" s="63"/>
      <c r="O29" s="63"/>
      <c r="P29" s="63"/>
      <c r="Q29" s="63"/>
      <c r="R29" s="63"/>
      <c r="S29" s="63"/>
      <c r="T29" s="63"/>
    </row>
    <row r="30" spans="1:20" ht="52.5" customHeight="1">
      <c r="A30" s="64" t="s">
        <v>28</v>
      </c>
      <c r="B30" s="64"/>
      <c r="C30" s="64"/>
      <c r="D30" s="64"/>
      <c r="E30" s="64"/>
      <c r="F30" s="64"/>
      <c r="G30" s="64"/>
      <c r="H30" s="64"/>
      <c r="I30" s="64"/>
      <c r="J30" s="64"/>
      <c r="K30" s="64"/>
      <c r="L30" s="64"/>
      <c r="M30" s="64"/>
      <c r="N30" s="64"/>
      <c r="O30" s="64"/>
      <c r="P30" s="64"/>
      <c r="Q30" s="64"/>
      <c r="R30" s="64"/>
      <c r="S30" s="64"/>
      <c r="T30" s="64"/>
    </row>
    <row r="31" spans="1:20" ht="72" customHeight="1">
      <c r="A31" s="62" t="s">
        <v>29</v>
      </c>
      <c r="B31" s="62"/>
      <c r="C31" s="62"/>
      <c r="D31" s="62"/>
      <c r="E31" s="62"/>
      <c r="F31" s="62"/>
      <c r="G31" s="62"/>
      <c r="H31" s="62"/>
      <c r="I31" s="62"/>
      <c r="J31" s="62"/>
      <c r="K31" s="62"/>
      <c r="L31" s="62"/>
      <c r="M31" s="62"/>
      <c r="N31" s="62"/>
      <c r="O31" s="62"/>
      <c r="P31" s="62"/>
      <c r="Q31" s="62"/>
      <c r="R31" s="62"/>
      <c r="S31" s="62"/>
      <c r="T31" s="62"/>
    </row>
    <row r="32" spans="1:20" ht="100.5" customHeight="1">
      <c r="A32" s="62" t="s">
        <v>30</v>
      </c>
      <c r="B32" s="62"/>
      <c r="C32" s="62" t="s">
        <v>31</v>
      </c>
      <c r="D32" s="62"/>
      <c r="E32" s="62"/>
      <c r="F32" s="62"/>
      <c r="G32" s="62"/>
      <c r="H32" s="62"/>
      <c r="I32" s="62"/>
      <c r="J32" s="62"/>
      <c r="K32" s="62"/>
      <c r="L32" s="62"/>
      <c r="M32" s="62"/>
      <c r="N32" s="62"/>
      <c r="O32" s="62"/>
      <c r="P32" s="62"/>
      <c r="Q32" s="62"/>
      <c r="R32" s="62"/>
      <c r="S32" s="62"/>
      <c r="T32" s="62"/>
    </row>
    <row r="33" spans="1:22" ht="57.75" customHeight="1">
      <c r="A33" s="62" t="s">
        <v>32</v>
      </c>
      <c r="B33" s="62"/>
      <c r="C33" s="62" t="s">
        <v>33</v>
      </c>
      <c r="D33" s="62"/>
      <c r="E33" s="62"/>
      <c r="F33" s="62"/>
      <c r="G33" s="62"/>
      <c r="H33" s="62"/>
      <c r="I33" s="62"/>
      <c r="J33" s="62"/>
      <c r="K33" s="62"/>
      <c r="L33" s="62"/>
      <c r="M33" s="62"/>
      <c r="N33" s="62"/>
      <c r="O33" s="62"/>
      <c r="P33" s="62"/>
      <c r="Q33" s="62"/>
      <c r="R33" s="62"/>
      <c r="S33" s="62"/>
      <c r="T33" s="62"/>
    </row>
    <row r="34" spans="1:22" ht="44.25" customHeight="1">
      <c r="A34" s="62" t="s">
        <v>18</v>
      </c>
      <c r="B34" s="62"/>
      <c r="C34" s="62" t="s">
        <v>34</v>
      </c>
      <c r="D34" s="62"/>
      <c r="E34" s="62"/>
      <c r="F34" s="62"/>
      <c r="G34" s="62"/>
      <c r="H34" s="62"/>
      <c r="I34" s="62"/>
      <c r="J34" s="62"/>
      <c r="K34" s="62"/>
      <c r="L34" s="62"/>
      <c r="M34" s="62"/>
      <c r="N34" s="62"/>
      <c r="O34" s="62"/>
      <c r="P34" s="62"/>
      <c r="Q34" s="62"/>
      <c r="R34" s="62"/>
      <c r="S34" s="62"/>
      <c r="T34" s="62"/>
    </row>
    <row r="35" spans="1:22">
      <c r="A35" s="29"/>
      <c r="B35" s="29"/>
      <c r="C35" s="29"/>
      <c r="D35" s="29"/>
      <c r="E35" s="29"/>
      <c r="F35" s="29"/>
      <c r="G35" s="29"/>
      <c r="H35" s="29"/>
      <c r="I35" s="29"/>
      <c r="J35" s="29"/>
      <c r="K35" s="29"/>
      <c r="L35" s="29"/>
      <c r="M35" s="29"/>
      <c r="N35" s="29"/>
      <c r="O35" s="29"/>
      <c r="P35" s="29"/>
      <c r="Q35" s="29"/>
      <c r="R35" s="29"/>
      <c r="S35" s="29"/>
      <c r="T35" s="29"/>
    </row>
    <row r="36" spans="1:22">
      <c r="B36" s="30"/>
      <c r="C36" s="30"/>
      <c r="D36" s="31"/>
      <c r="E36" s="32"/>
      <c r="F36" s="33"/>
      <c r="G36" s="34"/>
      <c r="H36" s="32"/>
      <c r="I36" s="32"/>
      <c r="J36" s="32"/>
      <c r="K36" s="34"/>
      <c r="L36" s="32"/>
      <c r="M36" s="32"/>
      <c r="N36" s="32"/>
      <c r="O36" s="34"/>
      <c r="P36" s="35"/>
      <c r="Q36" s="32"/>
      <c r="R36" s="32"/>
      <c r="S36" s="32"/>
      <c r="T36" s="32"/>
      <c r="U36" s="32"/>
      <c r="V36" s="32"/>
    </row>
  </sheetData>
  <mergeCells count="30">
    <mergeCell ref="A33:B33"/>
    <mergeCell ref="C33:T33"/>
    <mergeCell ref="A34:B34"/>
    <mergeCell ref="C34:T34"/>
    <mergeCell ref="A29:T29"/>
    <mergeCell ref="A30:T30"/>
    <mergeCell ref="A31:T31"/>
    <mergeCell ref="A32:B32"/>
    <mergeCell ref="C32:T32"/>
    <mergeCell ref="Q10:Q11"/>
    <mergeCell ref="R10:R11"/>
    <mergeCell ref="S10:S11"/>
    <mergeCell ref="T10:T11"/>
    <mergeCell ref="A27:B27"/>
    <mergeCell ref="I10:J10"/>
    <mergeCell ref="K10:L10"/>
    <mergeCell ref="M10:N10"/>
    <mergeCell ref="O10:O11"/>
    <mergeCell ref="P10:P11"/>
    <mergeCell ref="A10:A11"/>
    <mergeCell ref="B10:B11"/>
    <mergeCell ref="C10:D10"/>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admin</cp:lastModifiedBy>
  <cp:revision>1</cp:revision>
  <cp:lastPrinted>2024-11-11T11:58:55Z</cp:lastPrinted>
  <dcterms:created xsi:type="dcterms:W3CDTF">2021-01-18T05:46:41Z</dcterms:created>
  <dcterms:modified xsi:type="dcterms:W3CDTF">2025-10-28T10:51:13Z</dcterms:modified>
</cp:coreProperties>
</file>