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TorgiOnline\Desktop\Гузель\! МАДОУ Г. НИЖНЕВАРТОВСКА ДС №56 СЕВЕРЯНОЧКА\! ЭА у нас  Фрукты, овощи на I полугодие\Исходники\"/>
    </mc:Choice>
  </mc:AlternateContent>
  <xr:revisionPtr revIDLastSave="0" documentId="13_ncr:1_{3CBFADB7-2DC6-4CF6-99E6-8A84413B74BD}" xr6:coauthVersionLast="47" xr6:coauthVersionMax="47" xr10:uidLastSave="{00000000-0000-0000-0000-000000000000}"/>
  <bookViews>
    <workbookView xWindow="28680" yWindow="-120" windowWidth="29040" windowHeight="15840" xr2:uid="{00000000-000D-0000-FFFF-FFFF00000000}"/>
  </bookViews>
  <sheets>
    <sheet name="Обоснование НМЦД" sheetId="1" r:id="rId1"/>
    <sheet name="Лист1" sheetId="2" r:id="rId2"/>
    <sheet name="Лист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4" i="1"/>
  <c r="M15" i="1"/>
  <c r="M16" i="1"/>
  <c r="M17" i="1"/>
  <c r="M18" i="1"/>
  <c r="M19" i="1"/>
  <c r="M20" i="1"/>
  <c r="M21" i="1"/>
  <c r="M22" i="1"/>
  <c r="M23" i="1"/>
  <c r="M24" i="1"/>
  <c r="M25" i="1"/>
  <c r="M26" i="1"/>
  <c r="M27" i="1"/>
  <c r="M28" i="1"/>
  <c r="M29" i="1"/>
  <c r="M30" i="1"/>
  <c r="M31" i="1"/>
  <c r="M32" i="1"/>
  <c r="M33" i="1"/>
  <c r="M34" i="1"/>
  <c r="M12" i="1"/>
  <c r="L13" i="1"/>
  <c r="L14" i="1"/>
  <c r="L15" i="1"/>
  <c r="L16" i="1"/>
  <c r="L17" i="1"/>
  <c r="L18" i="1"/>
  <c r="L19" i="1"/>
  <c r="L20" i="1"/>
  <c r="L21" i="1"/>
  <c r="L22" i="1"/>
  <c r="L23" i="1"/>
  <c r="L24" i="1"/>
  <c r="L25" i="1"/>
  <c r="L26" i="1"/>
  <c r="L27" i="1"/>
  <c r="L28" i="1"/>
  <c r="L29" i="1"/>
  <c r="L30" i="1"/>
  <c r="L31" i="1"/>
  <c r="L32" i="1"/>
  <c r="L33" i="1"/>
  <c r="L34" i="1"/>
  <c r="L12" i="1"/>
  <c r="D36" i="2"/>
  <c r="P35" i="2"/>
  <c r="L35" i="2"/>
  <c r="K35" i="2"/>
  <c r="J35" i="2"/>
  <c r="H35" i="2"/>
  <c r="F35" i="2"/>
  <c r="L34" i="2"/>
  <c r="K34" i="2"/>
  <c r="J34" i="2"/>
  <c r="H34" i="2"/>
  <c r="F34" i="2"/>
  <c r="L33" i="2"/>
  <c r="K33" i="2"/>
  <c r="M33" i="2" s="1"/>
  <c r="N33" i="2" s="1"/>
  <c r="O33" i="2" s="1"/>
  <c r="J33" i="2"/>
  <c r="H33" i="2"/>
  <c r="F33" i="2"/>
  <c r="L32" i="2"/>
  <c r="M32" i="2" s="1"/>
  <c r="N32" i="2" s="1"/>
  <c r="O32" i="2" s="1"/>
  <c r="K32" i="2"/>
  <c r="P32" i="2" s="1"/>
  <c r="H32" i="2"/>
  <c r="F32" i="2"/>
  <c r="L31" i="2"/>
  <c r="M31" i="2" s="1"/>
  <c r="N31" i="2" s="1"/>
  <c r="O31" i="2" s="1"/>
  <c r="K31" i="2"/>
  <c r="P31" i="2" s="1"/>
  <c r="J31" i="2"/>
  <c r="H31" i="2"/>
  <c r="F31" i="2"/>
  <c r="L30" i="2"/>
  <c r="K30" i="2"/>
  <c r="P30" i="2" s="1"/>
  <c r="J30" i="2"/>
  <c r="H30" i="2"/>
  <c r="F30" i="2"/>
  <c r="M29" i="2"/>
  <c r="N29" i="2" s="1"/>
  <c r="O29" i="2" s="1"/>
  <c r="L29" i="2"/>
  <c r="K29" i="2"/>
  <c r="P29" i="2" s="1"/>
  <c r="J29" i="2"/>
  <c r="H29" i="2"/>
  <c r="F29" i="2"/>
  <c r="L28" i="2"/>
  <c r="K28" i="2"/>
  <c r="P28" i="2" s="1"/>
  <c r="H28" i="2"/>
  <c r="F28" i="2"/>
  <c r="P27" i="2"/>
  <c r="L27" i="2"/>
  <c r="M27" i="2" s="1"/>
  <c r="N27" i="2" s="1"/>
  <c r="O27" i="2" s="1"/>
  <c r="K27" i="2"/>
  <c r="J27" i="2"/>
  <c r="H27" i="2"/>
  <c r="F27" i="2"/>
  <c r="L26" i="2"/>
  <c r="M26" i="2" s="1"/>
  <c r="N26" i="2" s="1"/>
  <c r="O26" i="2" s="1"/>
  <c r="K26" i="2"/>
  <c r="P26" i="2" s="1"/>
  <c r="J26" i="2"/>
  <c r="H26" i="2"/>
  <c r="F26" i="2"/>
  <c r="L25" i="2"/>
  <c r="K25" i="2"/>
  <c r="P25" i="2" s="1"/>
  <c r="J25" i="2"/>
  <c r="H25" i="2"/>
  <c r="F25" i="2"/>
  <c r="L24" i="2"/>
  <c r="K24" i="2"/>
  <c r="M24" i="2" s="1"/>
  <c r="N24" i="2" s="1"/>
  <c r="O24" i="2" s="1"/>
  <c r="J24" i="2"/>
  <c r="H24" i="2"/>
  <c r="F24" i="2"/>
  <c r="L23" i="2"/>
  <c r="K23" i="2"/>
  <c r="M23" i="2" s="1"/>
  <c r="N23" i="2" s="1"/>
  <c r="O23" i="2" s="1"/>
  <c r="J23" i="2"/>
  <c r="H23" i="2"/>
  <c r="F23" i="2"/>
  <c r="L22" i="2"/>
  <c r="M22" i="2" s="1"/>
  <c r="N22" i="2" s="1"/>
  <c r="O22" i="2" s="1"/>
  <c r="K22" i="2"/>
  <c r="P22" i="2" s="1"/>
  <c r="J22" i="2"/>
  <c r="H22" i="2"/>
  <c r="F22" i="2"/>
  <c r="M21" i="2"/>
  <c r="N21" i="2" s="1"/>
  <c r="L21" i="2"/>
  <c r="K21" i="2"/>
  <c r="P21" i="2" s="1"/>
  <c r="J21" i="2"/>
  <c r="H21" i="2"/>
  <c r="F21" i="2"/>
  <c r="L20" i="2"/>
  <c r="M20" i="2" s="1"/>
  <c r="N20" i="2" s="1"/>
  <c r="O20" i="2" s="1"/>
  <c r="K20" i="2"/>
  <c r="P20" i="2" s="1"/>
  <c r="J20" i="2"/>
  <c r="H20" i="2"/>
  <c r="F20" i="2"/>
  <c r="L19" i="2"/>
  <c r="M19" i="2" s="1"/>
  <c r="N19" i="2" s="1"/>
  <c r="O19" i="2" s="1"/>
  <c r="K19" i="2"/>
  <c r="P19" i="2" s="1"/>
  <c r="J19" i="2"/>
  <c r="H19" i="2"/>
  <c r="F19" i="2"/>
  <c r="L18" i="2"/>
  <c r="K18" i="2"/>
  <c r="P18" i="2" s="1"/>
  <c r="J18" i="2"/>
  <c r="H18" i="2"/>
  <c r="F18" i="2"/>
  <c r="L17" i="2"/>
  <c r="K17" i="2"/>
  <c r="P17" i="2" s="1"/>
  <c r="J17" i="2"/>
  <c r="H17" i="2"/>
  <c r="F17" i="2"/>
  <c r="L16" i="2"/>
  <c r="M16" i="2" s="1"/>
  <c r="N16" i="2" s="1"/>
  <c r="O16" i="2" s="1"/>
  <c r="K16" i="2"/>
  <c r="P16" i="2" s="1"/>
  <c r="J16" i="2"/>
  <c r="H16" i="2"/>
  <c r="F16" i="2"/>
  <c r="L15" i="2"/>
  <c r="K15" i="2"/>
  <c r="J15" i="2"/>
  <c r="H15" i="2"/>
  <c r="F15" i="2"/>
  <c r="L14" i="2"/>
  <c r="K14" i="2"/>
  <c r="J14" i="2"/>
  <c r="H14" i="2"/>
  <c r="F14" i="2"/>
  <c r="L13" i="2"/>
  <c r="K13" i="2"/>
  <c r="P13" i="2" s="1"/>
  <c r="J13" i="2"/>
  <c r="H13" i="2"/>
  <c r="F13" i="2"/>
  <c r="M12" i="2"/>
  <c r="N12" i="2" s="1"/>
  <c r="O12" i="2" s="1"/>
  <c r="L12" i="2"/>
  <c r="K12" i="2"/>
  <c r="P12" i="2" s="1"/>
  <c r="J12" i="2"/>
  <c r="H12" i="2"/>
  <c r="F12" i="2"/>
  <c r="K13" i="1"/>
  <c r="K14" i="1"/>
  <c r="K15" i="1"/>
  <c r="K16" i="1"/>
  <c r="K17" i="1"/>
  <c r="K18" i="1"/>
  <c r="K19" i="1"/>
  <c r="K20" i="1"/>
  <c r="K21" i="1"/>
  <c r="K22" i="1"/>
  <c r="K23" i="1"/>
  <c r="K24" i="1"/>
  <c r="K25" i="1"/>
  <c r="N25" i="1" s="1"/>
  <c r="K26" i="1"/>
  <c r="N26" i="1" s="1"/>
  <c r="K27" i="1"/>
  <c r="K28" i="1"/>
  <c r="K29" i="1"/>
  <c r="K30" i="1"/>
  <c r="K31" i="1"/>
  <c r="K32" i="1"/>
  <c r="K33" i="1"/>
  <c r="K34" i="1"/>
  <c r="K12" i="1"/>
  <c r="P12" i="1" s="1"/>
  <c r="J18" i="1"/>
  <c r="H18" i="1"/>
  <c r="F18" i="1"/>
  <c r="N34" i="1" l="1"/>
  <c r="M13" i="2"/>
  <c r="N13" i="2" s="1"/>
  <c r="O13" i="2" s="1"/>
  <c r="M17" i="2"/>
  <c r="N17" i="2" s="1"/>
  <c r="O17" i="2" s="1"/>
  <c r="M25" i="2"/>
  <c r="N25" i="2" s="1"/>
  <c r="O25" i="2" s="1"/>
  <c r="P33" i="2"/>
  <c r="M14" i="2"/>
  <c r="N14" i="2" s="1"/>
  <c r="O14" i="2" s="1"/>
  <c r="M34" i="2"/>
  <c r="N34" i="2" s="1"/>
  <c r="O34" i="2" s="1"/>
  <c r="M18" i="2"/>
  <c r="N18" i="2" s="1"/>
  <c r="O18" i="2" s="1"/>
  <c r="M28" i="2"/>
  <c r="N28" i="2" s="1"/>
  <c r="O28" i="2" s="1"/>
  <c r="M30" i="2"/>
  <c r="N30" i="2" s="1"/>
  <c r="O30" i="2" s="1"/>
  <c r="M15" i="2"/>
  <c r="N15" i="2" s="1"/>
  <c r="O15" i="2" s="1"/>
  <c r="M35" i="2"/>
  <c r="N35" i="2" s="1"/>
  <c r="O35" i="2" s="1"/>
  <c r="N33" i="1"/>
  <c r="N18" i="1"/>
  <c r="O18" i="1" s="1"/>
  <c r="N32" i="1"/>
  <c r="P18" i="1"/>
  <c r="N23" i="1"/>
  <c r="N29" i="1"/>
  <c r="N30" i="1"/>
  <c r="N13" i="1"/>
  <c r="N21" i="1"/>
  <c r="O21" i="1" s="1"/>
  <c r="N31" i="1"/>
  <c r="N15" i="1"/>
  <c r="N27" i="1"/>
  <c r="N19" i="1"/>
  <c r="N12" i="1"/>
  <c r="N28" i="1"/>
  <c r="N20" i="1"/>
  <c r="N24" i="1"/>
  <c r="N16" i="1"/>
  <c r="N17" i="1"/>
  <c r="N22" i="1"/>
  <c r="N14" i="1"/>
  <c r="P36" i="2"/>
  <c r="E8" i="2" s="1"/>
  <c r="P15" i="2"/>
  <c r="P24" i="2"/>
  <c r="P34" i="2"/>
  <c r="P14" i="2"/>
  <c r="P23" i="2"/>
  <c r="P24" i="1" l="1"/>
  <c r="F25" i="1"/>
  <c r="H25" i="1"/>
  <c r="J25" i="1"/>
  <c r="P25" i="1"/>
  <c r="F26" i="1"/>
  <c r="H26" i="1"/>
  <c r="J26" i="1"/>
  <c r="P26" i="1"/>
  <c r="F27" i="1"/>
  <c r="H27" i="1"/>
  <c r="J27" i="1"/>
  <c r="P27" i="1"/>
  <c r="F28" i="1"/>
  <c r="H28" i="1"/>
  <c r="P28" i="1"/>
  <c r="F29" i="1"/>
  <c r="H29" i="1"/>
  <c r="J29" i="1"/>
  <c r="P29" i="1"/>
  <c r="F30" i="1"/>
  <c r="H30" i="1"/>
  <c r="J30" i="1"/>
  <c r="P30" i="1"/>
  <c r="F31" i="1"/>
  <c r="H31" i="1"/>
  <c r="J31" i="1"/>
  <c r="P31" i="1"/>
  <c r="F32" i="1"/>
  <c r="H32" i="1"/>
  <c r="P32" i="1"/>
  <c r="F33" i="1"/>
  <c r="F34" i="1"/>
  <c r="H34" i="1"/>
  <c r="J34" i="1"/>
  <c r="P34" i="1"/>
  <c r="O24" i="1" l="1"/>
  <c r="O33" i="1"/>
  <c r="O34" i="1"/>
  <c r="O31" i="1"/>
  <c r="O27" i="1"/>
  <c r="O25" i="1"/>
  <c r="O29" i="1"/>
  <c r="O28" i="1"/>
  <c r="O32" i="1"/>
  <c r="O30" i="1"/>
  <c r="O26" i="1"/>
  <c r="F24" i="1"/>
  <c r="H24" i="1"/>
  <c r="J24" i="1"/>
  <c r="H33" i="1"/>
  <c r="P33" i="1"/>
  <c r="J33" i="1"/>
  <c r="P21" i="1" l="1"/>
  <c r="J21" i="1"/>
  <c r="H21" i="1"/>
  <c r="F21" i="1"/>
  <c r="D35" i="1" l="1"/>
  <c r="O16" i="1" l="1"/>
  <c r="F16" i="1"/>
  <c r="H16" i="1"/>
  <c r="J16" i="1"/>
  <c r="P16" i="1"/>
  <c r="J12" i="1"/>
  <c r="J13" i="1"/>
  <c r="F20" i="1"/>
  <c r="H20" i="1"/>
  <c r="J20" i="1"/>
  <c r="P20" i="1"/>
  <c r="F22" i="1"/>
  <c r="H22" i="1"/>
  <c r="J22" i="1"/>
  <c r="P22" i="1"/>
  <c r="F23" i="1"/>
  <c r="H23" i="1"/>
  <c r="J23" i="1"/>
  <c r="P23" i="1"/>
  <c r="O20" i="1" l="1"/>
  <c r="O22" i="1"/>
  <c r="O23" i="1"/>
  <c r="P19" i="1" l="1"/>
  <c r="J19" i="1"/>
  <c r="H19" i="1"/>
  <c r="F19" i="1"/>
  <c r="P17" i="1"/>
  <c r="J17" i="1"/>
  <c r="H17" i="1"/>
  <c r="F17" i="1"/>
  <c r="P15" i="1"/>
  <c r="J15" i="1"/>
  <c r="H15" i="1"/>
  <c r="F15" i="1"/>
  <c r="P14" i="1"/>
  <c r="J14" i="1"/>
  <c r="H14" i="1"/>
  <c r="F14" i="1"/>
  <c r="P13" i="1"/>
  <c r="H13" i="1"/>
  <c r="F13" i="1"/>
  <c r="H12" i="1"/>
  <c r="F12" i="1"/>
  <c r="P35" i="1" l="1"/>
  <c r="O15" i="1"/>
  <c r="O13" i="1"/>
  <c r="O17" i="1"/>
  <c r="O12" i="1"/>
  <c r="O14" i="1"/>
  <c r="O19" i="1"/>
  <c r="E8" i="1" l="1"/>
</calcChain>
</file>

<file path=xl/sharedStrings.xml><?xml version="1.0" encoding="utf-8"?>
<sst xmlns="http://schemas.openxmlformats.org/spreadsheetml/2006/main" count="220" uniqueCount="98">
  <si>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</si>
  <si>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</si>
  <si>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</si>
  <si>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</si>
  <si>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</si>
  <si>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</si>
  <si>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</si>
  <si>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</si>
  <si>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</si>
  <si>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</si>
  <si>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</si>
  <si>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</si>
  <si>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</si>
  <si>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</si>
  <si>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</si>
  <si>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</si>
  <si>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</si>
  <si>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</si>
  <si>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</si>
  <si>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</si>
  <si>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</si>
  <si>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</si>
  <si>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</si>
  <si>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</si>
  <si>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</si>
  <si>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</si>
  <si>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</si>
  <si>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</si>
  <si>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Предложение № 3</t>
  </si>
  <si>
    <t>Предложение № 1</t>
  </si>
  <si>
    <t>Предложение № 2</t>
  </si>
  <si>
    <t xml:space="preserve">Специалист по закупкам _______________ </t>
  </si>
  <si>
    <t xml:space="preserve">заключаемого на поставку продуктов питания (овощи, фрукты, сухофрукты)
</t>
  </si>
  <si>
    <t>Яблоки</t>
  </si>
  <si>
    <t>Апесины</t>
  </si>
  <si>
    <t>Лимоны</t>
  </si>
  <si>
    <t>Бананы</t>
  </si>
  <si>
    <t>Киви</t>
  </si>
  <si>
    <t>Виноград</t>
  </si>
  <si>
    <t>Груши</t>
  </si>
  <si>
    <t>Мандарины</t>
  </si>
  <si>
    <t>Изюм</t>
  </si>
  <si>
    <t>Шиповник</t>
  </si>
  <si>
    <t>Курага</t>
  </si>
  <si>
    <t>Сухофрукты(компотная смесь)</t>
  </si>
  <si>
    <t>Лук Зеленый</t>
  </si>
  <si>
    <t>Зелень укроп</t>
  </si>
  <si>
    <t>Зелень петрушка</t>
  </si>
  <si>
    <t>Картофель</t>
  </si>
  <si>
    <t>Морковь</t>
  </si>
  <si>
    <t>Лук репчатый</t>
  </si>
  <si>
    <t>Капуста белокачанная</t>
  </si>
  <si>
    <t xml:space="preserve">Свекла </t>
  </si>
  <si>
    <t>Чеснок</t>
  </si>
  <si>
    <t>Огурцы свежие</t>
  </si>
  <si>
    <t>Помидоры свежие</t>
  </si>
  <si>
    <t>Перец болгарский</t>
  </si>
  <si>
    <t>Приложение №3</t>
  </si>
  <si>
    <t xml:space="preserve"> к Документации об аукционе в электронной форме
 у субъектов малого и среднего предпринимательстваа</t>
  </si>
  <si>
    <t>Апельсины</t>
  </si>
  <si>
    <t>Лук</t>
  </si>
  <si>
    <t>Томаты</t>
  </si>
  <si>
    <t>Укроп</t>
  </si>
  <si>
    <t>Лук зеленый</t>
  </si>
  <si>
    <t>Петрушка</t>
  </si>
  <si>
    <t>Сухофрукты (компот)</t>
  </si>
  <si>
    <t>Наименование</t>
  </si>
  <si>
    <t>ОКПД 2</t>
  </si>
  <si>
    <t>Яблоко</t>
  </si>
  <si>
    <t xml:space="preserve">Перец болгарский </t>
  </si>
  <si>
    <t>Лимон</t>
  </si>
  <si>
    <t>Банан</t>
  </si>
  <si>
    <t>Груша</t>
  </si>
  <si>
    <t>Капуста</t>
  </si>
  <si>
    <t>Свекла</t>
  </si>
  <si>
    <t>Огурцы</t>
  </si>
  <si>
    <t>Сухофрукты</t>
  </si>
  <si>
    <t xml:space="preserve">01.24.10.000 </t>
  </si>
  <si>
    <t xml:space="preserve">01.13.90.000 </t>
  </si>
  <si>
    <t>01.23.12.000</t>
  </si>
  <si>
    <t xml:space="preserve">01.22.12.000 </t>
  </si>
  <si>
    <t xml:space="preserve">01.24.21.000 </t>
  </si>
  <si>
    <t xml:space="preserve">01.23.13.000 </t>
  </si>
  <si>
    <t xml:space="preserve">01.13.51.120 </t>
  </si>
  <si>
    <t xml:space="preserve">01.13.41.110 </t>
  </si>
  <si>
    <t xml:space="preserve">01.13.12.120 </t>
  </si>
  <si>
    <t xml:space="preserve">01.13.43.110 </t>
  </si>
  <si>
    <t xml:space="preserve">01.13.42.000 </t>
  </si>
  <si>
    <t xml:space="preserve">01.13.49.110 </t>
  </si>
  <si>
    <t xml:space="preserve">01.13.32.000 </t>
  </si>
  <si>
    <t xml:space="preserve">01.13.34.000 </t>
  </si>
  <si>
    <t xml:space="preserve">01.13.19.000 </t>
  </si>
  <si>
    <t xml:space="preserve">10.39.25.131 </t>
  </si>
  <si>
    <t>10.39.25.132</t>
  </si>
  <si>
    <t>10.39.25.134</t>
  </si>
  <si>
    <t xml:space="preserve">10.39.25.133 </t>
  </si>
  <si>
    <t>01.25.11.000</t>
  </si>
  <si>
    <t>01.23.14.000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</si>
</sst>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_р_."/>
    <numFmt numFmtId="166" formatCode="#,##0.0000"/>
  </numFmts>
  <fonts count="24" x14ac:knownFonts="1">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10"/>
      <color rgb="FF000000"/>
      <name val="Times New Roman"/>
      <family val="1"/>
      <charset val="204"/>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21" fillId="0" borderId="0"/>
    <xf numFmtId="0" fontId="22" fillId="0" borderId="0"/>
  </cellStyleXfs>
  <cellXfs count="98">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165" fontId="13" fillId="0" borderId="1" xfId="0" applyNumberFormat="1" applyFont="1" applyBorder="1" applyAlignment="1">
      <alignment horizontal="center" vertical="top" wrapText="1"/>
    </xf>
    <xf numFmtId="4" fontId="15" fillId="0" borderId="1" xfId="0" applyNumberFormat="1" applyFont="1" applyBorder="1" applyAlignment="1">
      <alignment horizontal="right" vertical="top" shrinkToFit="1"/>
    </xf>
    <xf numFmtId="0" fontId="15" fillId="0" borderId="0" xfId="0" applyFont="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xf>
    <xf numFmtId="4" fontId="16" fillId="0" borderId="1" xfId="0" applyNumberFormat="1" applyFont="1" applyBorder="1" applyAlignment="1">
      <alignment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4" fontId="13" fillId="0" borderId="1" xfId="0" applyNumberFormat="1" applyFont="1" applyBorder="1" applyAlignment="1">
      <alignment horizontal="center" vertical="center" shrinkToFit="1"/>
    </xf>
    <xf numFmtId="0" fontId="13" fillId="0" borderId="1" xfId="0" applyFont="1" applyBorder="1" applyAlignment="1">
      <alignment vertical="center" wrapText="1"/>
    </xf>
    <xf numFmtId="3" fontId="20" fillId="0" borderId="1" xfId="0" applyNumberFormat="1" applyFont="1" applyBorder="1" applyAlignment="1">
      <alignment horizontal="center" vertical="top"/>
    </xf>
    <xf numFmtId="0" fontId="13" fillId="0" borderId="1" xfId="0" applyFont="1" applyBorder="1" applyAlignment="1">
      <alignment horizontal="center" vertical="top" wrapText="1"/>
    </xf>
    <xf numFmtId="2"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shrinkToFit="1"/>
    </xf>
    <xf numFmtId="2"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shrinkToFit="1"/>
    </xf>
    <xf numFmtId="2" fontId="19" fillId="0" borderId="1" xfId="1" applyNumberFormat="1" applyFont="1" applyBorder="1" applyAlignment="1">
      <alignment horizontal="center" vertical="center"/>
    </xf>
    <xf numFmtId="3" fontId="15" fillId="0" borderId="1" xfId="0" applyNumberFormat="1" applyFont="1" applyBorder="1" applyAlignment="1">
      <alignment horizontal="center" vertical="top" wrapText="1"/>
    </xf>
    <xf numFmtId="0" fontId="13" fillId="3" borderId="1" xfId="0" applyFont="1" applyFill="1" applyBorder="1" applyAlignment="1">
      <alignment horizontal="center" vertical="top"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2" fontId="19" fillId="3" borderId="1" xfId="0"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shrinkToFit="1"/>
    </xf>
    <xf numFmtId="2" fontId="19" fillId="3" borderId="1" xfId="0" applyNumberFormat="1" applyFont="1" applyFill="1" applyBorder="1" applyAlignment="1">
      <alignment horizontal="center" vertical="center"/>
    </xf>
    <xf numFmtId="4" fontId="13" fillId="3" borderId="1" xfId="0" applyNumberFormat="1" applyFont="1" applyFill="1" applyBorder="1" applyAlignment="1">
      <alignment horizontal="center" vertical="center" shrinkToFit="1"/>
    </xf>
    <xf numFmtId="0" fontId="13" fillId="3" borderId="1" xfId="0" applyFont="1" applyFill="1" applyBorder="1" applyAlignment="1">
      <alignment horizontal="center" vertical="center" shrinkToFit="1"/>
    </xf>
    <xf numFmtId="4" fontId="15" fillId="3" borderId="1" xfId="0" applyNumberFormat="1" applyFont="1" applyFill="1" applyBorder="1" applyAlignment="1">
      <alignment horizontal="right" vertical="top" shrinkToFit="1"/>
    </xf>
    <xf numFmtId="0" fontId="2" fillId="3" borderId="0" xfId="0" applyFont="1" applyFill="1" applyAlignment="1">
      <alignment vertical="top"/>
    </xf>
    <xf numFmtId="4" fontId="15" fillId="0" borderId="1" xfId="0" applyNumberFormat="1" applyFont="1" applyBorder="1" applyAlignment="1">
      <alignment horizontal="center" vertical="center" shrinkToFit="1"/>
    </xf>
    <xf numFmtId="4" fontId="15" fillId="3" borderId="1" xfId="0" applyNumberFormat="1" applyFont="1" applyFill="1" applyBorder="1" applyAlignment="1">
      <alignment horizontal="center" vertical="center" shrinkToFit="1"/>
    </xf>
    <xf numFmtId="2" fontId="13" fillId="0" borderId="1" xfId="0" applyNumberFormat="1" applyFont="1" applyBorder="1" applyAlignment="1">
      <alignment horizontal="center" vertical="center" wrapText="1"/>
    </xf>
    <xf numFmtId="2" fontId="1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shrinkToFit="1"/>
    </xf>
    <xf numFmtId="2" fontId="13" fillId="0" borderId="1" xfId="0" applyNumberFormat="1" applyFont="1" applyBorder="1" applyAlignment="1">
      <alignment horizontal="center" vertical="center"/>
    </xf>
    <xf numFmtId="2" fontId="13" fillId="3" borderId="1" xfId="0" applyNumberFormat="1" applyFont="1" applyFill="1" applyBorder="1" applyAlignment="1">
      <alignment horizontal="center" vertical="center" wrapText="1"/>
    </xf>
    <xf numFmtId="0" fontId="1" fillId="0" borderId="0" xfId="0" applyFont="1" applyAlignment="1">
      <alignment vertical="center"/>
    </xf>
    <xf numFmtId="2" fontId="13" fillId="0" borderId="1" xfId="1" applyNumberFormat="1" applyFont="1" applyBorder="1" applyAlignment="1">
      <alignment horizontal="center" vertical="center"/>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13"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4" fillId="0" borderId="0" xfId="0" applyFont="1" applyAlignment="1">
      <alignment horizontal="right" vertical="top" wrapText="1"/>
    </xf>
    <xf numFmtId="0" fontId="18" fillId="0" borderId="1" xfId="0" applyFont="1" applyBorder="1" applyAlignment="1">
      <alignment horizontal="justify" vertical="top" wrapText="1"/>
    </xf>
    <xf numFmtId="0" fontId="2" fillId="0" borderId="1" xfId="0" applyFont="1" applyBorder="1" applyAlignment="1">
      <alignment horizontal="justify" vertical="top" wrapText="1"/>
    </xf>
    <xf numFmtId="0" fontId="17" fillId="0" borderId="1" xfId="0" applyFont="1" applyBorder="1" applyAlignment="1">
      <alignment horizontal="justify" vertical="top" wrapText="1"/>
    </xf>
    <xf numFmtId="0" fontId="13" fillId="0" borderId="1" xfId="0" applyFont="1" applyBorder="1" applyAlignment="1">
      <alignment horizontal="center" vertical="center" wrapText="1"/>
    </xf>
    <xf numFmtId="165" fontId="15" fillId="0" borderId="1" xfId="0" applyNumberFormat="1" applyFont="1" applyBorder="1" applyAlignment="1">
      <alignment horizontal="center" vertical="center" wrapText="1"/>
    </xf>
    <xf numFmtId="0" fontId="16" fillId="0" borderId="1" xfId="0" applyFont="1" applyBorder="1" applyAlignment="1">
      <alignment horizontal="right" vertical="top" wrapText="1"/>
    </xf>
    <xf numFmtId="165"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xf numFmtId="165" fontId="15"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165" fontId="14" fillId="0" borderId="1" xfId="0" applyNumberFormat="1" applyFont="1" applyBorder="1" applyAlignment="1">
      <alignment horizontal="center" vertical="top" wrapText="1"/>
    </xf>
    <xf numFmtId="0" fontId="4" fillId="0" borderId="0" xfId="0" applyFont="1" applyAlignment="1">
      <alignment horizontal="center" vertical="top" wrapText="1"/>
    </xf>
  </cellXfs>
  <cellStyles count="3">
    <cellStyle name="Обычный" xfId="0" builtinId="0"/>
    <cellStyle name="Обычный 2" xfId="1" xr:uid="{00000000-0005-0000-0000-000001000000}"/>
    <cellStyle name="Обычный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51883</xdr:colOff>
      <xdr:row>39</xdr:row>
      <xdr:rowOff>1233691</xdr:rowOff>
    </xdr:from>
    <xdr:to>
      <xdr:col>3</xdr:col>
      <xdr:colOff>206188</xdr:colOff>
      <xdr:row>40</xdr:row>
      <xdr:rowOff>63107</xdr:rowOff>
    </xdr:to>
    <xdr:pic>
      <xdr:nvPicPr>
        <xdr:cNvPr id="4" name="Picture 39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xdr:blipFill>
      <xdr:spPr bwMode="auto">
        <a:xfrm>
          <a:off x="1732765" y="13885132"/>
          <a:ext cx="781835" cy="263769"/>
        </a:xfrm>
        <a:prstGeom prst="rect">
          <a:avLst/>
        </a:prstGeom>
        <a:noFill/>
        <a:ln w="9525">
          <a:noFill/>
          <a:miter lim="800000"/>
          <a:headEnd/>
          <a:tailEnd/>
        </a:ln>
      </xdr:spPr>
    </xdr:pic>
    <xdr:clientData/>
  </xdr:twoCellAnchor>
  <xdr:twoCellAnchor>
    <xdr:from>
      <xdr:col>2</xdr:col>
      <xdr:colOff>53341</xdr:colOff>
      <xdr:row>41</xdr:row>
      <xdr:rowOff>211454</xdr:rowOff>
    </xdr:from>
    <xdr:to>
      <xdr:col>3</xdr:col>
      <xdr:colOff>495300</xdr:colOff>
      <xdr:row>41</xdr:row>
      <xdr:rowOff>563880</xdr:rowOff>
    </xdr:to>
    <xdr:pic>
      <xdr:nvPicPr>
        <xdr:cNvPr id="5" name="Picture 37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40</xdr:row>
      <xdr:rowOff>422036</xdr:rowOff>
    </xdr:from>
    <xdr:to>
      <xdr:col>4</xdr:col>
      <xdr:colOff>507635</xdr:colOff>
      <xdr:row>40</xdr:row>
      <xdr:rowOff>422909</xdr:rowOff>
    </xdr:to>
    <xdr:pic>
      <xdr:nvPicPr>
        <xdr:cNvPr id="6" name="Picture 1" descr="Расчет выборочной или несмещенной дисперсии">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41</xdr:row>
      <xdr:rowOff>211454</xdr:rowOff>
    </xdr:from>
    <xdr:to>
      <xdr:col>3</xdr:col>
      <xdr:colOff>495300</xdr:colOff>
      <xdr:row>41</xdr:row>
      <xdr:rowOff>563880</xdr:rowOff>
    </xdr:to>
    <xdr:pic>
      <xdr:nvPicPr>
        <xdr:cNvPr id="7" name="Picture 37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40</xdr:row>
      <xdr:rowOff>422036</xdr:rowOff>
    </xdr:from>
    <xdr:to>
      <xdr:col>4</xdr:col>
      <xdr:colOff>479060</xdr:colOff>
      <xdr:row>40</xdr:row>
      <xdr:rowOff>422909</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40</xdr:row>
      <xdr:rowOff>412749</xdr:rowOff>
    </xdr:from>
    <xdr:to>
      <xdr:col>4</xdr:col>
      <xdr:colOff>454638</xdr:colOff>
      <xdr:row>40</xdr:row>
      <xdr:rowOff>698499</xdr:rowOff>
    </xdr:to>
    <xdr:pic>
      <xdr:nvPicPr>
        <xdr:cNvPr id="9" name="Picture 1" descr="Расчет выборочной или несмещенной дисперсии">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stretch/>
      </xdr:blipFill>
      <xdr:spPr bwMode="auto">
        <a:xfrm>
          <a:off x="1793875" y="9151937"/>
          <a:ext cx="1462701" cy="2857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51883</xdr:colOff>
      <xdr:row>40</xdr:row>
      <xdr:rowOff>1233691</xdr:rowOff>
    </xdr:from>
    <xdr:to>
      <xdr:col>3</xdr:col>
      <xdr:colOff>206188</xdr:colOff>
      <xdr:row>41</xdr:row>
      <xdr:rowOff>63107</xdr:rowOff>
    </xdr:to>
    <xdr:pic>
      <xdr:nvPicPr>
        <xdr:cNvPr id="2" name="Picture 39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xdr:blipFill>
      <xdr:spPr bwMode="auto">
        <a:xfrm>
          <a:off x="1737808" y="13882891"/>
          <a:ext cx="782955" cy="410566"/>
        </a:xfrm>
        <a:prstGeom prst="rect">
          <a:avLst/>
        </a:prstGeom>
        <a:noFill/>
        <a:ln w="9525">
          <a:noFill/>
          <a:miter lim="800000"/>
          <a:headEnd/>
          <a:tailEnd/>
        </a:ln>
      </xdr:spPr>
    </xdr:pic>
    <xdr:clientData/>
  </xdr:twoCellAnchor>
  <xdr:twoCellAnchor>
    <xdr:from>
      <xdr:col>2</xdr:col>
      <xdr:colOff>53341</xdr:colOff>
      <xdr:row>42</xdr:row>
      <xdr:rowOff>211454</xdr:rowOff>
    </xdr:from>
    <xdr:to>
      <xdr:col>3</xdr:col>
      <xdr:colOff>495300</xdr:colOff>
      <xdr:row>42</xdr:row>
      <xdr:rowOff>563880</xdr:rowOff>
    </xdr:to>
    <xdr:pic>
      <xdr:nvPicPr>
        <xdr:cNvPr id="3" name="Picture 37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739266" y="15175229"/>
          <a:ext cx="1070609" cy="352426"/>
        </a:xfrm>
        <a:prstGeom prst="rect">
          <a:avLst/>
        </a:prstGeom>
        <a:noFill/>
        <a:ln w="9525">
          <a:noFill/>
          <a:miter lim="800000"/>
          <a:headEnd/>
          <a:tailEnd/>
        </a:ln>
      </xdr:spPr>
    </xdr:pic>
    <xdr:clientData/>
  </xdr:twoCellAnchor>
  <xdr:twoCellAnchor editAs="oneCell">
    <xdr:from>
      <xdr:col>2</xdr:col>
      <xdr:colOff>49822</xdr:colOff>
      <xdr:row>41</xdr:row>
      <xdr:rowOff>422036</xdr:rowOff>
    </xdr:from>
    <xdr:to>
      <xdr:col>4</xdr:col>
      <xdr:colOff>507635</xdr:colOff>
      <xdr:row>42</xdr:row>
      <xdr:rowOff>3809</xdr:rowOff>
    </xdr:to>
    <xdr:pic>
      <xdr:nvPicPr>
        <xdr:cNvPr id="4" name="Picture 1" descr="Расчет выборочной или несмещенной дисперсии">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stretch/>
      </xdr:blipFill>
      <xdr:spPr bwMode="auto">
        <a:xfrm>
          <a:off x="1735747" y="14652386"/>
          <a:ext cx="1581763" cy="873"/>
        </a:xfrm>
        <a:prstGeom prst="rect">
          <a:avLst/>
        </a:prstGeom>
        <a:noFill/>
        <a:ln w="9525">
          <a:noFill/>
          <a:miter lim="800000"/>
          <a:headEnd/>
          <a:tailEnd/>
        </a:ln>
      </xdr:spPr>
    </xdr:pic>
    <xdr:clientData/>
  </xdr:twoCellAnchor>
  <xdr:twoCellAnchor>
    <xdr:from>
      <xdr:col>2</xdr:col>
      <xdr:colOff>53341</xdr:colOff>
      <xdr:row>42</xdr:row>
      <xdr:rowOff>211454</xdr:rowOff>
    </xdr:from>
    <xdr:to>
      <xdr:col>3</xdr:col>
      <xdr:colOff>495300</xdr:colOff>
      <xdr:row>42</xdr:row>
      <xdr:rowOff>563880</xdr:rowOff>
    </xdr:to>
    <xdr:pic>
      <xdr:nvPicPr>
        <xdr:cNvPr id="5" name="Picture 37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739266" y="15175229"/>
          <a:ext cx="1070609" cy="352426"/>
        </a:xfrm>
        <a:prstGeom prst="rect">
          <a:avLst/>
        </a:prstGeom>
        <a:noFill/>
        <a:ln w="9525">
          <a:noFill/>
          <a:miter lim="800000"/>
          <a:headEnd/>
          <a:tailEnd/>
        </a:ln>
      </xdr:spPr>
    </xdr:pic>
    <xdr:clientData/>
  </xdr:twoCellAnchor>
  <xdr:twoCellAnchor editAs="oneCell">
    <xdr:from>
      <xdr:col>2</xdr:col>
      <xdr:colOff>49822</xdr:colOff>
      <xdr:row>41</xdr:row>
      <xdr:rowOff>422036</xdr:rowOff>
    </xdr:from>
    <xdr:to>
      <xdr:col>4</xdr:col>
      <xdr:colOff>479060</xdr:colOff>
      <xdr:row>42</xdr:row>
      <xdr:rowOff>3809</xdr:rowOff>
    </xdr:to>
    <xdr:pic>
      <xdr:nvPicPr>
        <xdr:cNvPr id="6" name="Picture 1" descr="Расчет выборочной или несмещенной дисперсии">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stretch/>
      </xdr:blipFill>
      <xdr:spPr bwMode="auto">
        <a:xfrm>
          <a:off x="1735747" y="14652386"/>
          <a:ext cx="1553188" cy="873"/>
        </a:xfrm>
        <a:prstGeom prst="rect">
          <a:avLst/>
        </a:prstGeom>
        <a:noFill/>
        <a:ln w="9525">
          <a:noFill/>
          <a:miter lim="800000"/>
          <a:headEnd/>
          <a:tailEnd/>
        </a:ln>
      </xdr:spPr>
    </xdr:pic>
    <xdr:clientData/>
  </xdr:twoCellAnchor>
  <xdr:twoCellAnchor editAs="oneCell">
    <xdr:from>
      <xdr:col>2</xdr:col>
      <xdr:colOff>111125</xdr:colOff>
      <xdr:row>41</xdr:row>
      <xdr:rowOff>412749</xdr:rowOff>
    </xdr:from>
    <xdr:to>
      <xdr:col>4</xdr:col>
      <xdr:colOff>454638</xdr:colOff>
      <xdr:row>42</xdr:row>
      <xdr:rowOff>3174</xdr:rowOff>
    </xdr:to>
    <xdr:pic>
      <xdr:nvPicPr>
        <xdr:cNvPr id="7" name="Picture 1" descr="Расчет выборочной или несмещенной дисперсии">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stretch/>
      </xdr:blipFill>
      <xdr:spPr bwMode="auto">
        <a:xfrm>
          <a:off x="1797050" y="14643099"/>
          <a:ext cx="1467463"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view="pageBreakPreview" topLeftCell="A24" zoomScaleSheetLayoutView="100" workbookViewId="0">
      <selection activeCell="N30" sqref="N30"/>
    </sheetView>
  </sheetViews>
  <sheetFormatPr defaultRowHeight="15" x14ac:dyDescent="0.25"/>
  <cols>
    <col min="1" max="1" width="4.5703125" style="1" bestFit="1" customWidth="1"/>
    <col min="2" max="2" width="20.7109375" style="1" bestFit="1" customWidth="1"/>
    <col min="3" max="3" width="9.42578125" style="1" bestFit="1" customWidth="1"/>
    <col min="4" max="4" width="7.42578125" style="1" bestFit="1" customWidth="1"/>
    <col min="5" max="5" width="10.28515625" style="1" customWidth="1"/>
    <col min="6" max="6" width="11" style="1" bestFit="1" customWidth="1"/>
    <col min="7" max="7" width="10.85546875" style="1" customWidth="1"/>
    <col min="8" max="10" width="13" style="1" customWidth="1"/>
    <col min="11" max="11" width="11.140625" style="1" customWidth="1"/>
    <col min="12" max="12" width="7.7109375" style="1" customWidth="1"/>
    <col min="13" max="13" width="15" style="1" customWidth="1"/>
    <col min="14" max="14" width="13" style="1" customWidth="1"/>
    <col min="15" max="15" width="15.28515625" style="1" customWidth="1"/>
    <col min="16" max="16" width="13" style="2" customWidth="1"/>
    <col min="17" max="224" width="8.85546875" style="1" bestFit="1"/>
    <col min="225" max="225" width="4.140625" style="1" bestFit="1" customWidth="1"/>
    <col min="226" max="226" width="30.42578125" style="1" bestFit="1" customWidth="1"/>
    <col min="227" max="227" width="6.7109375" style="1" bestFit="1" customWidth="1"/>
    <col min="228" max="228" width="10.140625" style="1" bestFit="1" customWidth="1"/>
    <col min="229" max="229" width="9.85546875" style="1" bestFit="1" customWidth="1"/>
    <col min="230" max="230" width="11.5703125" style="1" bestFit="1" customWidth="1"/>
    <col min="231" max="231" width="9.85546875" style="1" bestFit="1" customWidth="1"/>
    <col min="232" max="232" width="11.42578125" style="1" bestFit="1" customWidth="1"/>
    <col min="233" max="233" width="9.85546875" style="1" bestFit="1" customWidth="1"/>
    <col min="234" max="234" width="11.28515625" style="1" bestFit="1" customWidth="1"/>
    <col min="235" max="235" width="9.85546875" style="1" bestFit="1" customWidth="1"/>
    <col min="236" max="236" width="12" style="1" bestFit="1" customWidth="1"/>
    <col min="237" max="237" width="9.85546875" style="1" bestFit="1" customWidth="1"/>
    <col min="238" max="238" width="11.85546875" style="1" bestFit="1" customWidth="1"/>
    <col min="239" max="239" width="9.85546875" style="1" bestFit="1" customWidth="1"/>
    <col min="240" max="240" width="8.28515625" style="1" bestFit="1" customWidth="1"/>
    <col min="241" max="241" width="11.5703125" style="1" bestFit="1" customWidth="1"/>
    <col min="242" max="242" width="10" style="1" bestFit="1" customWidth="1"/>
    <col min="243" max="243" width="12.42578125" style="1" bestFit="1" customWidth="1"/>
    <col min="244" max="244" width="11" style="1" bestFit="1" customWidth="1"/>
    <col min="245" max="480" width="8.85546875" style="1" bestFit="1"/>
    <col min="481" max="481" width="4.140625" style="1" bestFit="1" customWidth="1"/>
    <col min="482" max="482" width="30.42578125" style="1" bestFit="1" customWidth="1"/>
    <col min="483" max="483" width="6.7109375" style="1" bestFit="1" customWidth="1"/>
    <col min="484" max="484" width="10.140625" style="1" bestFit="1" customWidth="1"/>
    <col min="485" max="485" width="9.85546875" style="1" bestFit="1" customWidth="1"/>
    <col min="486" max="486" width="11.5703125" style="1" bestFit="1" customWidth="1"/>
    <col min="487" max="487" width="9.85546875" style="1" bestFit="1" customWidth="1"/>
    <col min="488" max="488" width="11.42578125" style="1" bestFit="1" customWidth="1"/>
    <col min="489" max="489" width="9.85546875" style="1" bestFit="1" customWidth="1"/>
    <col min="490" max="490" width="11.28515625" style="1" bestFit="1" customWidth="1"/>
    <col min="491" max="491" width="9.85546875" style="1" bestFit="1" customWidth="1"/>
    <col min="492" max="492" width="12" style="1" bestFit="1" customWidth="1"/>
    <col min="493" max="493" width="9.85546875" style="1" bestFit="1" customWidth="1"/>
    <col min="494" max="494" width="11.85546875" style="1" bestFit="1" customWidth="1"/>
    <col min="495" max="495" width="9.85546875" style="1" bestFit="1" customWidth="1"/>
    <col min="496" max="496" width="8.28515625" style="1" bestFit="1" customWidth="1"/>
    <col min="497" max="497" width="11.5703125" style="1" bestFit="1" customWidth="1"/>
    <col min="498" max="498" width="10" style="1" bestFit="1" customWidth="1"/>
    <col min="499" max="499" width="12.42578125" style="1" bestFit="1" customWidth="1"/>
    <col min="500" max="500" width="11" style="1" bestFit="1" customWidth="1"/>
    <col min="501" max="736" width="8.85546875" style="1" bestFit="1"/>
    <col min="737" max="737" width="4.140625" style="1" bestFit="1" customWidth="1"/>
    <col min="738" max="738" width="30.42578125" style="1" bestFit="1" customWidth="1"/>
    <col min="739" max="739" width="6.7109375" style="1" bestFit="1" customWidth="1"/>
    <col min="740" max="740" width="10.140625" style="1" bestFit="1" customWidth="1"/>
    <col min="741" max="741" width="9.85546875" style="1" bestFit="1" customWidth="1"/>
    <col min="742" max="742" width="11.5703125" style="1" bestFit="1" customWidth="1"/>
    <col min="743" max="743" width="9.85546875" style="1" bestFit="1" customWidth="1"/>
    <col min="744" max="744" width="11.42578125" style="1" bestFit="1" customWidth="1"/>
    <col min="745" max="745" width="9.85546875" style="1" bestFit="1" customWidth="1"/>
    <col min="746" max="746" width="11.28515625" style="1" bestFit="1" customWidth="1"/>
    <col min="747" max="747" width="9.85546875" style="1" bestFit="1" customWidth="1"/>
    <col min="748" max="748" width="12" style="1" bestFit="1" customWidth="1"/>
    <col min="749" max="749" width="9.85546875" style="1" bestFit="1" customWidth="1"/>
    <col min="750" max="750" width="11.85546875" style="1" bestFit="1" customWidth="1"/>
    <col min="751" max="751" width="9.85546875" style="1" bestFit="1" customWidth="1"/>
    <col min="752" max="752" width="8.28515625" style="1" bestFit="1" customWidth="1"/>
    <col min="753" max="753" width="11.5703125" style="1" bestFit="1" customWidth="1"/>
    <col min="754" max="754" width="10" style="1" bestFit="1" customWidth="1"/>
    <col min="755" max="755" width="12.42578125" style="1" bestFit="1" customWidth="1"/>
    <col min="756" max="756" width="11" style="1" bestFit="1" customWidth="1"/>
    <col min="757" max="992" width="8.85546875" style="1" bestFit="1"/>
    <col min="993" max="993" width="4.140625" style="1" bestFit="1" customWidth="1"/>
    <col min="994" max="994" width="30.42578125" style="1" bestFit="1" customWidth="1"/>
    <col min="995" max="995" width="6.7109375" style="1" bestFit="1" customWidth="1"/>
    <col min="996" max="996" width="10.140625" style="1" bestFit="1" customWidth="1"/>
    <col min="997" max="997" width="9.85546875" style="1" bestFit="1" customWidth="1"/>
    <col min="998" max="998" width="11.5703125" style="1" bestFit="1" customWidth="1"/>
    <col min="999" max="999" width="9.85546875" style="1" bestFit="1" customWidth="1"/>
    <col min="1000" max="1000" width="11.42578125" style="1" bestFit="1" customWidth="1"/>
    <col min="1001" max="1001" width="9.85546875" style="1" bestFit="1" customWidth="1"/>
    <col min="1002" max="1002" width="11.28515625" style="1" bestFit="1" customWidth="1"/>
    <col min="1003" max="1003" width="9.85546875" style="1" bestFit="1" customWidth="1"/>
    <col min="1004" max="1004" width="12" style="1" bestFit="1" customWidth="1"/>
    <col min="1005" max="1005" width="9.85546875" style="1" bestFit="1" customWidth="1"/>
    <col min="1006" max="1006" width="11.85546875" style="1" bestFit="1" customWidth="1"/>
    <col min="1007" max="1007" width="9.85546875" style="1" bestFit="1" customWidth="1"/>
    <col min="1008" max="1008" width="8.28515625" style="1" bestFit="1" customWidth="1"/>
    <col min="1009" max="1009" width="11.5703125" style="1" bestFit="1" customWidth="1"/>
    <col min="1010" max="1010" width="10" style="1" bestFit="1" customWidth="1"/>
    <col min="1011" max="1011" width="12.42578125" style="1" bestFit="1" customWidth="1"/>
    <col min="1012" max="1012" width="11" style="1" bestFit="1" customWidth="1"/>
    <col min="1013" max="1248" width="8.85546875" style="1" bestFit="1"/>
    <col min="1249" max="1249" width="4.140625" style="1" bestFit="1" customWidth="1"/>
    <col min="1250" max="1250" width="30.42578125" style="1" bestFit="1" customWidth="1"/>
    <col min="1251" max="1251" width="6.7109375" style="1" bestFit="1" customWidth="1"/>
    <col min="1252" max="1252" width="10.140625" style="1" bestFit="1" customWidth="1"/>
    <col min="1253" max="1253" width="9.85546875" style="1" bestFit="1" customWidth="1"/>
    <col min="1254" max="1254" width="11.5703125" style="1" bestFit="1" customWidth="1"/>
    <col min="1255" max="1255" width="9.85546875" style="1" bestFit="1" customWidth="1"/>
    <col min="1256" max="1256" width="11.42578125" style="1" bestFit="1" customWidth="1"/>
    <col min="1257" max="1257" width="9.85546875" style="1" bestFit="1" customWidth="1"/>
    <col min="1258" max="1258" width="11.28515625" style="1" bestFit="1" customWidth="1"/>
    <col min="1259" max="1259" width="9.85546875" style="1" bestFit="1" customWidth="1"/>
    <col min="1260" max="1260" width="12" style="1" bestFit="1" customWidth="1"/>
    <col min="1261" max="1261" width="9.85546875" style="1" bestFit="1" customWidth="1"/>
    <col min="1262" max="1262" width="11.85546875" style="1" bestFit="1" customWidth="1"/>
    <col min="1263" max="1263" width="9.85546875" style="1" bestFit="1" customWidth="1"/>
    <col min="1264" max="1264" width="8.28515625" style="1" bestFit="1" customWidth="1"/>
    <col min="1265" max="1265" width="11.5703125" style="1" bestFit="1" customWidth="1"/>
    <col min="1266" max="1266" width="10" style="1" bestFit="1" customWidth="1"/>
    <col min="1267" max="1267" width="12.42578125" style="1" bestFit="1" customWidth="1"/>
    <col min="1268" max="1268" width="11" style="1" bestFit="1" customWidth="1"/>
    <col min="1269" max="1504" width="8.85546875" style="1" bestFit="1"/>
    <col min="1505" max="1505" width="4.140625" style="1" bestFit="1" customWidth="1"/>
    <col min="1506" max="1506" width="30.42578125" style="1" bestFit="1" customWidth="1"/>
    <col min="1507" max="1507" width="6.7109375" style="1" bestFit="1" customWidth="1"/>
    <col min="1508" max="1508" width="10.140625" style="1" bestFit="1" customWidth="1"/>
    <col min="1509" max="1509" width="9.85546875" style="1" bestFit="1" customWidth="1"/>
    <col min="1510" max="1510" width="11.5703125" style="1" bestFit="1" customWidth="1"/>
    <col min="1511" max="1511" width="9.85546875" style="1" bestFit="1" customWidth="1"/>
    <col min="1512" max="1512" width="11.42578125" style="1" bestFit="1" customWidth="1"/>
    <col min="1513" max="1513" width="9.85546875" style="1" bestFit="1" customWidth="1"/>
    <col min="1514" max="1514" width="11.28515625" style="1" bestFit="1" customWidth="1"/>
    <col min="1515" max="1515" width="9.85546875" style="1" bestFit="1" customWidth="1"/>
    <col min="1516" max="1516" width="12" style="1" bestFit="1" customWidth="1"/>
    <col min="1517" max="1517" width="9.85546875" style="1" bestFit="1" customWidth="1"/>
    <col min="1518" max="1518" width="11.85546875" style="1" bestFit="1" customWidth="1"/>
    <col min="1519" max="1519" width="9.85546875" style="1" bestFit="1" customWidth="1"/>
    <col min="1520" max="1520" width="8.28515625" style="1" bestFit="1" customWidth="1"/>
    <col min="1521" max="1521" width="11.5703125" style="1" bestFit="1" customWidth="1"/>
    <col min="1522" max="1522" width="10" style="1" bestFit="1" customWidth="1"/>
    <col min="1523" max="1523" width="12.42578125" style="1" bestFit="1" customWidth="1"/>
    <col min="1524" max="1524" width="11" style="1" bestFit="1" customWidth="1"/>
    <col min="1525" max="1760" width="8.85546875" style="1" bestFit="1"/>
    <col min="1761" max="1761" width="4.140625" style="1" bestFit="1" customWidth="1"/>
    <col min="1762" max="1762" width="30.42578125" style="1" bestFit="1" customWidth="1"/>
    <col min="1763" max="1763" width="6.7109375" style="1" bestFit="1" customWidth="1"/>
    <col min="1764" max="1764" width="10.140625" style="1" bestFit="1" customWidth="1"/>
    <col min="1765" max="1765" width="9.85546875" style="1" bestFit="1" customWidth="1"/>
    <col min="1766" max="1766" width="11.5703125" style="1" bestFit="1" customWidth="1"/>
    <col min="1767" max="1767" width="9.85546875" style="1" bestFit="1" customWidth="1"/>
    <col min="1768" max="1768" width="11.42578125" style="1" bestFit="1" customWidth="1"/>
    <col min="1769" max="1769" width="9.85546875" style="1" bestFit="1" customWidth="1"/>
    <col min="1770" max="1770" width="11.28515625" style="1" bestFit="1" customWidth="1"/>
    <col min="1771" max="1771" width="9.85546875" style="1" bestFit="1" customWidth="1"/>
    <col min="1772" max="1772" width="12" style="1" bestFit="1" customWidth="1"/>
    <col min="1773" max="1773" width="9.85546875" style="1" bestFit="1" customWidth="1"/>
    <col min="1774" max="1774" width="11.85546875" style="1" bestFit="1" customWidth="1"/>
    <col min="1775" max="1775" width="9.85546875" style="1" bestFit="1" customWidth="1"/>
    <col min="1776" max="1776" width="8.28515625" style="1" bestFit="1" customWidth="1"/>
    <col min="1777" max="1777" width="11.5703125" style="1" bestFit="1" customWidth="1"/>
    <col min="1778" max="1778" width="10" style="1" bestFit="1" customWidth="1"/>
    <col min="1779" max="1779" width="12.42578125" style="1" bestFit="1" customWidth="1"/>
    <col min="1780" max="1780" width="11" style="1" bestFit="1" customWidth="1"/>
    <col min="1781" max="2016" width="8.85546875" style="1" bestFit="1"/>
    <col min="2017" max="2017" width="4.140625" style="1" bestFit="1" customWidth="1"/>
    <col min="2018" max="2018" width="30.42578125" style="1" bestFit="1" customWidth="1"/>
    <col min="2019" max="2019" width="6.7109375" style="1" bestFit="1" customWidth="1"/>
    <col min="2020" max="2020" width="10.140625" style="1" bestFit="1" customWidth="1"/>
    <col min="2021" max="2021" width="9.85546875" style="1" bestFit="1" customWidth="1"/>
    <col min="2022" max="2022" width="11.5703125" style="1" bestFit="1" customWidth="1"/>
    <col min="2023" max="2023" width="9.85546875" style="1" bestFit="1" customWidth="1"/>
    <col min="2024" max="2024" width="11.42578125" style="1" bestFit="1" customWidth="1"/>
    <col min="2025" max="2025" width="9.85546875" style="1" bestFit="1" customWidth="1"/>
    <col min="2026" max="2026" width="11.28515625" style="1" bestFit="1" customWidth="1"/>
    <col min="2027" max="2027" width="9.85546875" style="1" bestFit="1" customWidth="1"/>
    <col min="2028" max="2028" width="12" style="1" bestFit="1" customWidth="1"/>
    <col min="2029" max="2029" width="9.85546875" style="1" bestFit="1" customWidth="1"/>
    <col min="2030" max="2030" width="11.85546875" style="1" bestFit="1" customWidth="1"/>
    <col min="2031" max="2031" width="9.85546875" style="1" bestFit="1" customWidth="1"/>
    <col min="2032" max="2032" width="8.28515625" style="1" bestFit="1" customWidth="1"/>
    <col min="2033" max="2033" width="11.5703125" style="1" bestFit="1" customWidth="1"/>
    <col min="2034" max="2034" width="10" style="1" bestFit="1" customWidth="1"/>
    <col min="2035" max="2035" width="12.42578125" style="1" bestFit="1" customWidth="1"/>
    <col min="2036" max="2036" width="11" style="1" bestFit="1" customWidth="1"/>
    <col min="2037" max="2272" width="8.85546875" style="1" bestFit="1"/>
    <col min="2273" max="2273" width="4.140625" style="1" bestFit="1" customWidth="1"/>
    <col min="2274" max="2274" width="30.42578125" style="1" bestFit="1" customWidth="1"/>
    <col min="2275" max="2275" width="6.7109375" style="1" bestFit="1" customWidth="1"/>
    <col min="2276" max="2276" width="10.140625" style="1" bestFit="1" customWidth="1"/>
    <col min="2277" max="2277" width="9.85546875" style="1" bestFit="1" customWidth="1"/>
    <col min="2278" max="2278" width="11.5703125" style="1" bestFit="1" customWidth="1"/>
    <col min="2279" max="2279" width="9.85546875" style="1" bestFit="1" customWidth="1"/>
    <col min="2280" max="2280" width="11.42578125" style="1" bestFit="1" customWidth="1"/>
    <col min="2281" max="2281" width="9.85546875" style="1" bestFit="1" customWidth="1"/>
    <col min="2282" max="2282" width="11.28515625" style="1" bestFit="1" customWidth="1"/>
    <col min="2283" max="2283" width="9.85546875" style="1" bestFit="1" customWidth="1"/>
    <col min="2284" max="2284" width="12" style="1" bestFit="1" customWidth="1"/>
    <col min="2285" max="2285" width="9.85546875" style="1" bestFit="1" customWidth="1"/>
    <col min="2286" max="2286" width="11.85546875" style="1" bestFit="1" customWidth="1"/>
    <col min="2287" max="2287" width="9.85546875" style="1" bestFit="1" customWidth="1"/>
    <col min="2288" max="2288" width="8.28515625" style="1" bestFit="1" customWidth="1"/>
    <col min="2289" max="2289" width="11.5703125" style="1" bestFit="1" customWidth="1"/>
    <col min="2290" max="2290" width="10" style="1" bestFit="1" customWidth="1"/>
    <col min="2291" max="2291" width="12.42578125" style="1" bestFit="1" customWidth="1"/>
    <col min="2292" max="2292" width="11" style="1" bestFit="1" customWidth="1"/>
    <col min="2293" max="2528" width="8.85546875" style="1" bestFit="1"/>
    <col min="2529" max="2529" width="4.140625" style="1" bestFit="1" customWidth="1"/>
    <col min="2530" max="2530" width="30.42578125" style="1" bestFit="1" customWidth="1"/>
    <col min="2531" max="2531" width="6.7109375" style="1" bestFit="1" customWidth="1"/>
    <col min="2532" max="2532" width="10.140625" style="1" bestFit="1" customWidth="1"/>
    <col min="2533" max="2533" width="9.85546875" style="1" bestFit="1" customWidth="1"/>
    <col min="2534" max="2534" width="11.5703125" style="1" bestFit="1" customWidth="1"/>
    <col min="2535" max="2535" width="9.85546875" style="1" bestFit="1" customWidth="1"/>
    <col min="2536" max="2536" width="11.42578125" style="1" bestFit="1" customWidth="1"/>
    <col min="2537" max="2537" width="9.85546875" style="1" bestFit="1" customWidth="1"/>
    <col min="2538" max="2538" width="11.28515625" style="1" bestFit="1" customWidth="1"/>
    <col min="2539" max="2539" width="9.85546875" style="1" bestFit="1" customWidth="1"/>
    <col min="2540" max="2540" width="12" style="1" bestFit="1" customWidth="1"/>
    <col min="2541" max="2541" width="9.85546875" style="1" bestFit="1" customWidth="1"/>
    <col min="2542" max="2542" width="11.85546875" style="1" bestFit="1" customWidth="1"/>
    <col min="2543" max="2543" width="9.85546875" style="1" bestFit="1" customWidth="1"/>
    <col min="2544" max="2544" width="8.28515625" style="1" bestFit="1" customWidth="1"/>
    <col min="2545" max="2545" width="11.5703125" style="1" bestFit="1" customWidth="1"/>
    <col min="2546" max="2546" width="10" style="1" bestFit="1" customWidth="1"/>
    <col min="2547" max="2547" width="12.42578125" style="1" bestFit="1" customWidth="1"/>
    <col min="2548" max="2548" width="11" style="1" bestFit="1" customWidth="1"/>
    <col min="2549" max="2784" width="8.85546875" style="1" bestFit="1"/>
    <col min="2785" max="2785" width="4.140625" style="1" bestFit="1" customWidth="1"/>
    <col min="2786" max="2786" width="30.42578125" style="1" bestFit="1" customWidth="1"/>
    <col min="2787" max="2787" width="6.7109375" style="1" bestFit="1" customWidth="1"/>
    <col min="2788" max="2788" width="10.140625" style="1" bestFit="1" customWidth="1"/>
    <col min="2789" max="2789" width="9.85546875" style="1" bestFit="1" customWidth="1"/>
    <col min="2790" max="2790" width="11.5703125" style="1" bestFit="1" customWidth="1"/>
    <col min="2791" max="2791" width="9.85546875" style="1" bestFit="1" customWidth="1"/>
    <col min="2792" max="2792" width="11.42578125" style="1" bestFit="1" customWidth="1"/>
    <col min="2793" max="2793" width="9.85546875" style="1" bestFit="1" customWidth="1"/>
    <col min="2794" max="2794" width="11.28515625" style="1" bestFit="1" customWidth="1"/>
    <col min="2795" max="2795" width="9.85546875" style="1" bestFit="1" customWidth="1"/>
    <col min="2796" max="2796" width="12" style="1" bestFit="1" customWidth="1"/>
    <col min="2797" max="2797" width="9.85546875" style="1" bestFit="1" customWidth="1"/>
    <col min="2798" max="2798" width="11.85546875" style="1" bestFit="1" customWidth="1"/>
    <col min="2799" max="2799" width="9.85546875" style="1" bestFit="1" customWidth="1"/>
    <col min="2800" max="2800" width="8.28515625" style="1" bestFit="1" customWidth="1"/>
    <col min="2801" max="2801" width="11.5703125" style="1" bestFit="1" customWidth="1"/>
    <col min="2802" max="2802" width="10" style="1" bestFit="1" customWidth="1"/>
    <col min="2803" max="2803" width="12.42578125" style="1" bestFit="1" customWidth="1"/>
    <col min="2804" max="2804" width="11" style="1" bestFit="1" customWidth="1"/>
    <col min="2805" max="3040" width="8.85546875" style="1" bestFit="1"/>
    <col min="3041" max="3041" width="4.140625" style="1" bestFit="1" customWidth="1"/>
    <col min="3042" max="3042" width="30.42578125" style="1" bestFit="1" customWidth="1"/>
    <col min="3043" max="3043" width="6.7109375" style="1" bestFit="1" customWidth="1"/>
    <col min="3044" max="3044" width="10.140625" style="1" bestFit="1" customWidth="1"/>
    <col min="3045" max="3045" width="9.85546875" style="1" bestFit="1" customWidth="1"/>
    <col min="3046" max="3046" width="11.5703125" style="1" bestFit="1" customWidth="1"/>
    <col min="3047" max="3047" width="9.85546875" style="1" bestFit="1" customWidth="1"/>
    <col min="3048" max="3048" width="11.42578125" style="1" bestFit="1" customWidth="1"/>
    <col min="3049" max="3049" width="9.85546875" style="1" bestFit="1" customWidth="1"/>
    <col min="3050" max="3050" width="11.28515625" style="1" bestFit="1" customWidth="1"/>
    <col min="3051" max="3051" width="9.85546875" style="1" bestFit="1" customWidth="1"/>
    <col min="3052" max="3052" width="12" style="1" bestFit="1" customWidth="1"/>
    <col min="3053" max="3053" width="9.85546875" style="1" bestFit="1" customWidth="1"/>
    <col min="3054" max="3054" width="11.85546875" style="1" bestFit="1" customWidth="1"/>
    <col min="3055" max="3055" width="9.85546875" style="1" bestFit="1" customWidth="1"/>
    <col min="3056" max="3056" width="8.28515625" style="1" bestFit="1" customWidth="1"/>
    <col min="3057" max="3057" width="11.5703125" style="1" bestFit="1" customWidth="1"/>
    <col min="3058" max="3058" width="10" style="1" bestFit="1" customWidth="1"/>
    <col min="3059" max="3059" width="12.42578125" style="1" bestFit="1" customWidth="1"/>
    <col min="3060" max="3060" width="11" style="1" bestFit="1" customWidth="1"/>
    <col min="3061" max="3296" width="8.85546875" style="1" bestFit="1"/>
    <col min="3297" max="3297" width="4.140625" style="1" bestFit="1" customWidth="1"/>
    <col min="3298" max="3298" width="30.42578125" style="1" bestFit="1" customWidth="1"/>
    <col min="3299" max="3299" width="6.7109375" style="1" bestFit="1" customWidth="1"/>
    <col min="3300" max="3300" width="10.140625" style="1" bestFit="1" customWidth="1"/>
    <col min="3301" max="3301" width="9.85546875" style="1" bestFit="1" customWidth="1"/>
    <col min="3302" max="3302" width="11.5703125" style="1" bestFit="1" customWidth="1"/>
    <col min="3303" max="3303" width="9.85546875" style="1" bestFit="1" customWidth="1"/>
    <col min="3304" max="3304" width="11.42578125" style="1" bestFit="1" customWidth="1"/>
    <col min="3305" max="3305" width="9.85546875" style="1" bestFit="1" customWidth="1"/>
    <col min="3306" max="3306" width="11.28515625" style="1" bestFit="1" customWidth="1"/>
    <col min="3307" max="3307" width="9.85546875" style="1" bestFit="1" customWidth="1"/>
    <col min="3308" max="3308" width="12" style="1" bestFit="1" customWidth="1"/>
    <col min="3309" max="3309" width="9.85546875" style="1" bestFit="1" customWidth="1"/>
    <col min="3310" max="3310" width="11.85546875" style="1" bestFit="1" customWidth="1"/>
    <col min="3311" max="3311" width="9.85546875" style="1" bestFit="1" customWidth="1"/>
    <col min="3312" max="3312" width="8.28515625" style="1" bestFit="1" customWidth="1"/>
    <col min="3313" max="3313" width="11.5703125" style="1" bestFit="1" customWidth="1"/>
    <col min="3314" max="3314" width="10" style="1" bestFit="1" customWidth="1"/>
    <col min="3315" max="3315" width="12.42578125" style="1" bestFit="1" customWidth="1"/>
    <col min="3316" max="3316" width="11" style="1" bestFit="1" customWidth="1"/>
    <col min="3317" max="3552" width="8.85546875" style="1" bestFit="1"/>
    <col min="3553" max="3553" width="4.140625" style="1" bestFit="1" customWidth="1"/>
    <col min="3554" max="3554" width="30.42578125" style="1" bestFit="1" customWidth="1"/>
    <col min="3555" max="3555" width="6.7109375" style="1" bestFit="1" customWidth="1"/>
    <col min="3556" max="3556" width="10.140625" style="1" bestFit="1" customWidth="1"/>
    <col min="3557" max="3557" width="9.85546875" style="1" bestFit="1" customWidth="1"/>
    <col min="3558" max="3558" width="11.5703125" style="1" bestFit="1" customWidth="1"/>
    <col min="3559" max="3559" width="9.85546875" style="1" bestFit="1" customWidth="1"/>
    <col min="3560" max="3560" width="11.42578125" style="1" bestFit="1" customWidth="1"/>
    <col min="3561" max="3561" width="9.85546875" style="1" bestFit="1" customWidth="1"/>
    <col min="3562" max="3562" width="11.28515625" style="1" bestFit="1" customWidth="1"/>
    <col min="3563" max="3563" width="9.85546875" style="1" bestFit="1" customWidth="1"/>
    <col min="3564" max="3564" width="12" style="1" bestFit="1" customWidth="1"/>
    <col min="3565" max="3565" width="9.85546875" style="1" bestFit="1" customWidth="1"/>
    <col min="3566" max="3566" width="11.85546875" style="1" bestFit="1" customWidth="1"/>
    <col min="3567" max="3567" width="9.85546875" style="1" bestFit="1" customWidth="1"/>
    <col min="3568" max="3568" width="8.28515625" style="1" bestFit="1" customWidth="1"/>
    <col min="3569" max="3569" width="11.5703125" style="1" bestFit="1" customWidth="1"/>
    <col min="3570" max="3570" width="10" style="1" bestFit="1" customWidth="1"/>
    <col min="3571" max="3571" width="12.42578125" style="1" bestFit="1" customWidth="1"/>
    <col min="3572" max="3572" width="11" style="1" bestFit="1" customWidth="1"/>
    <col min="3573" max="3808" width="8.85546875" style="1" bestFit="1"/>
    <col min="3809" max="3809" width="4.140625" style="1" bestFit="1" customWidth="1"/>
    <col min="3810" max="3810" width="30.42578125" style="1" bestFit="1" customWidth="1"/>
    <col min="3811" max="3811" width="6.7109375" style="1" bestFit="1" customWidth="1"/>
    <col min="3812" max="3812" width="10.140625" style="1" bestFit="1" customWidth="1"/>
    <col min="3813" max="3813" width="9.85546875" style="1" bestFit="1" customWidth="1"/>
    <col min="3814" max="3814" width="11.5703125" style="1" bestFit="1" customWidth="1"/>
    <col min="3815" max="3815" width="9.85546875" style="1" bestFit="1" customWidth="1"/>
    <col min="3816" max="3816" width="11.42578125" style="1" bestFit="1" customWidth="1"/>
    <col min="3817" max="3817" width="9.85546875" style="1" bestFit="1" customWidth="1"/>
    <col min="3818" max="3818" width="11.28515625" style="1" bestFit="1" customWidth="1"/>
    <col min="3819" max="3819" width="9.85546875" style="1" bestFit="1" customWidth="1"/>
    <col min="3820" max="3820" width="12" style="1" bestFit="1" customWidth="1"/>
    <col min="3821" max="3821" width="9.85546875" style="1" bestFit="1" customWidth="1"/>
    <col min="3822" max="3822" width="11.85546875" style="1" bestFit="1" customWidth="1"/>
    <col min="3823" max="3823" width="9.85546875" style="1" bestFit="1" customWidth="1"/>
    <col min="3824" max="3824" width="8.28515625" style="1" bestFit="1" customWidth="1"/>
    <col min="3825" max="3825" width="11.5703125" style="1" bestFit="1" customWidth="1"/>
    <col min="3826" max="3826" width="10" style="1" bestFit="1" customWidth="1"/>
    <col min="3827" max="3827" width="12.42578125" style="1" bestFit="1" customWidth="1"/>
    <col min="3828" max="3828" width="11" style="1" bestFit="1" customWidth="1"/>
    <col min="3829" max="4064" width="8.85546875" style="1" bestFit="1"/>
    <col min="4065" max="4065" width="4.140625" style="1" bestFit="1" customWidth="1"/>
    <col min="4066" max="4066" width="30.42578125" style="1" bestFit="1" customWidth="1"/>
    <col min="4067" max="4067" width="6.7109375" style="1" bestFit="1" customWidth="1"/>
    <col min="4068" max="4068" width="10.140625" style="1" bestFit="1" customWidth="1"/>
    <col min="4069" max="4069" width="9.85546875" style="1" bestFit="1" customWidth="1"/>
    <col min="4070" max="4070" width="11.5703125" style="1" bestFit="1" customWidth="1"/>
    <col min="4071" max="4071" width="9.85546875" style="1" bestFit="1" customWidth="1"/>
    <col min="4072" max="4072" width="11.42578125" style="1" bestFit="1" customWidth="1"/>
    <col min="4073" max="4073" width="9.85546875" style="1" bestFit="1" customWidth="1"/>
    <col min="4074" max="4074" width="11.28515625" style="1" bestFit="1" customWidth="1"/>
    <col min="4075" max="4075" width="9.85546875" style="1" bestFit="1" customWidth="1"/>
    <col min="4076" max="4076" width="12" style="1" bestFit="1" customWidth="1"/>
    <col min="4077" max="4077" width="9.85546875" style="1" bestFit="1" customWidth="1"/>
    <col min="4078" max="4078" width="11.85546875" style="1" bestFit="1" customWidth="1"/>
    <col min="4079" max="4079" width="9.85546875" style="1" bestFit="1" customWidth="1"/>
    <col min="4080" max="4080" width="8.28515625" style="1" bestFit="1" customWidth="1"/>
    <col min="4081" max="4081" width="11.5703125" style="1" bestFit="1" customWidth="1"/>
    <col min="4082" max="4082" width="10" style="1" bestFit="1" customWidth="1"/>
    <col min="4083" max="4083" width="12.42578125" style="1" bestFit="1" customWidth="1"/>
    <col min="4084" max="4084" width="11" style="1" bestFit="1" customWidth="1"/>
    <col min="4085" max="4320" width="8.85546875" style="1" bestFit="1"/>
    <col min="4321" max="4321" width="4.140625" style="1" bestFit="1" customWidth="1"/>
    <col min="4322" max="4322" width="30.42578125" style="1" bestFit="1" customWidth="1"/>
    <col min="4323" max="4323" width="6.7109375" style="1" bestFit="1" customWidth="1"/>
    <col min="4324" max="4324" width="10.140625" style="1" bestFit="1" customWidth="1"/>
    <col min="4325" max="4325" width="9.85546875" style="1" bestFit="1" customWidth="1"/>
    <col min="4326" max="4326" width="11.5703125" style="1" bestFit="1" customWidth="1"/>
    <col min="4327" max="4327" width="9.85546875" style="1" bestFit="1" customWidth="1"/>
    <col min="4328" max="4328" width="11.42578125" style="1" bestFit="1" customWidth="1"/>
    <col min="4329" max="4329" width="9.85546875" style="1" bestFit="1" customWidth="1"/>
    <col min="4330" max="4330" width="11.28515625" style="1" bestFit="1" customWidth="1"/>
    <col min="4331" max="4331" width="9.85546875" style="1" bestFit="1" customWidth="1"/>
    <col min="4332" max="4332" width="12" style="1" bestFit="1" customWidth="1"/>
    <col min="4333" max="4333" width="9.85546875" style="1" bestFit="1" customWidth="1"/>
    <col min="4334" max="4334" width="11.85546875" style="1" bestFit="1" customWidth="1"/>
    <col min="4335" max="4335" width="9.85546875" style="1" bestFit="1" customWidth="1"/>
    <col min="4336" max="4336" width="8.28515625" style="1" bestFit="1" customWidth="1"/>
    <col min="4337" max="4337" width="11.5703125" style="1" bestFit="1" customWidth="1"/>
    <col min="4338" max="4338" width="10" style="1" bestFit="1" customWidth="1"/>
    <col min="4339" max="4339" width="12.42578125" style="1" bestFit="1" customWidth="1"/>
    <col min="4340" max="4340" width="11" style="1" bestFit="1" customWidth="1"/>
    <col min="4341" max="4576" width="8.85546875" style="1" bestFit="1"/>
    <col min="4577" max="4577" width="4.140625" style="1" bestFit="1" customWidth="1"/>
    <col min="4578" max="4578" width="30.42578125" style="1" bestFit="1" customWidth="1"/>
    <col min="4579" max="4579" width="6.7109375" style="1" bestFit="1" customWidth="1"/>
    <col min="4580" max="4580" width="10.140625" style="1" bestFit="1" customWidth="1"/>
    <col min="4581" max="4581" width="9.85546875" style="1" bestFit="1" customWidth="1"/>
    <col min="4582" max="4582" width="11.5703125" style="1" bestFit="1" customWidth="1"/>
    <col min="4583" max="4583" width="9.85546875" style="1" bestFit="1" customWidth="1"/>
    <col min="4584" max="4584" width="11.42578125" style="1" bestFit="1" customWidth="1"/>
    <col min="4585" max="4585" width="9.85546875" style="1" bestFit="1" customWidth="1"/>
    <col min="4586" max="4586" width="11.28515625" style="1" bestFit="1" customWidth="1"/>
    <col min="4587" max="4587" width="9.85546875" style="1" bestFit="1" customWidth="1"/>
    <col min="4588" max="4588" width="12" style="1" bestFit="1" customWidth="1"/>
    <col min="4589" max="4589" width="9.85546875" style="1" bestFit="1" customWidth="1"/>
    <col min="4590" max="4590" width="11.85546875" style="1" bestFit="1" customWidth="1"/>
    <col min="4591" max="4591" width="9.85546875" style="1" bestFit="1" customWidth="1"/>
    <col min="4592" max="4592" width="8.28515625" style="1" bestFit="1" customWidth="1"/>
    <col min="4593" max="4593" width="11.5703125" style="1" bestFit="1" customWidth="1"/>
    <col min="4594" max="4594" width="10" style="1" bestFit="1" customWidth="1"/>
    <col min="4595" max="4595" width="12.42578125" style="1" bestFit="1" customWidth="1"/>
    <col min="4596" max="4596" width="11" style="1" bestFit="1" customWidth="1"/>
    <col min="4597" max="4832" width="8.85546875" style="1" bestFit="1"/>
    <col min="4833" max="4833" width="4.140625" style="1" bestFit="1" customWidth="1"/>
    <col min="4834" max="4834" width="30.42578125" style="1" bestFit="1" customWidth="1"/>
    <col min="4835" max="4835" width="6.7109375" style="1" bestFit="1" customWidth="1"/>
    <col min="4836" max="4836" width="10.140625" style="1" bestFit="1" customWidth="1"/>
    <col min="4837" max="4837" width="9.85546875" style="1" bestFit="1" customWidth="1"/>
    <col min="4838" max="4838" width="11.5703125" style="1" bestFit="1" customWidth="1"/>
    <col min="4839" max="4839" width="9.85546875" style="1" bestFit="1" customWidth="1"/>
    <col min="4840" max="4840" width="11.42578125" style="1" bestFit="1" customWidth="1"/>
    <col min="4841" max="4841" width="9.85546875" style="1" bestFit="1" customWidth="1"/>
    <col min="4842" max="4842" width="11.28515625" style="1" bestFit="1" customWidth="1"/>
    <col min="4843" max="4843" width="9.85546875" style="1" bestFit="1" customWidth="1"/>
    <col min="4844" max="4844" width="12" style="1" bestFit="1" customWidth="1"/>
    <col min="4845" max="4845" width="9.85546875" style="1" bestFit="1" customWidth="1"/>
    <col min="4846" max="4846" width="11.85546875" style="1" bestFit="1" customWidth="1"/>
    <col min="4847" max="4847" width="9.85546875" style="1" bestFit="1" customWidth="1"/>
    <col min="4848" max="4848" width="8.28515625" style="1" bestFit="1" customWidth="1"/>
    <col min="4849" max="4849" width="11.5703125" style="1" bestFit="1" customWidth="1"/>
    <col min="4850" max="4850" width="10" style="1" bestFit="1" customWidth="1"/>
    <col min="4851" max="4851" width="12.42578125" style="1" bestFit="1" customWidth="1"/>
    <col min="4852" max="4852" width="11" style="1" bestFit="1" customWidth="1"/>
    <col min="4853" max="5088" width="8.85546875" style="1" bestFit="1"/>
    <col min="5089" max="5089" width="4.140625" style="1" bestFit="1" customWidth="1"/>
    <col min="5090" max="5090" width="30.42578125" style="1" bestFit="1" customWidth="1"/>
    <col min="5091" max="5091" width="6.7109375" style="1" bestFit="1" customWidth="1"/>
    <col min="5092" max="5092" width="10.140625" style="1" bestFit="1" customWidth="1"/>
    <col min="5093" max="5093" width="9.85546875" style="1" bestFit="1" customWidth="1"/>
    <col min="5094" max="5094" width="11.5703125" style="1" bestFit="1" customWidth="1"/>
    <col min="5095" max="5095" width="9.85546875" style="1" bestFit="1" customWidth="1"/>
    <col min="5096" max="5096" width="11.42578125" style="1" bestFit="1" customWidth="1"/>
    <col min="5097" max="5097" width="9.85546875" style="1" bestFit="1" customWidth="1"/>
    <col min="5098" max="5098" width="11.28515625" style="1" bestFit="1" customWidth="1"/>
    <col min="5099" max="5099" width="9.85546875" style="1" bestFit="1" customWidth="1"/>
    <col min="5100" max="5100" width="12" style="1" bestFit="1" customWidth="1"/>
    <col min="5101" max="5101" width="9.85546875" style="1" bestFit="1" customWidth="1"/>
    <col min="5102" max="5102" width="11.85546875" style="1" bestFit="1" customWidth="1"/>
    <col min="5103" max="5103" width="9.85546875" style="1" bestFit="1" customWidth="1"/>
    <col min="5104" max="5104" width="8.28515625" style="1" bestFit="1" customWidth="1"/>
    <col min="5105" max="5105" width="11.5703125" style="1" bestFit="1" customWidth="1"/>
    <col min="5106" max="5106" width="10" style="1" bestFit="1" customWidth="1"/>
    <col min="5107" max="5107" width="12.42578125" style="1" bestFit="1" customWidth="1"/>
    <col min="5108" max="5108" width="11" style="1" bestFit="1" customWidth="1"/>
    <col min="5109" max="5344" width="8.85546875" style="1" bestFit="1"/>
    <col min="5345" max="5345" width="4.140625" style="1" bestFit="1" customWidth="1"/>
    <col min="5346" max="5346" width="30.42578125" style="1" bestFit="1" customWidth="1"/>
    <col min="5347" max="5347" width="6.7109375" style="1" bestFit="1" customWidth="1"/>
    <col min="5348" max="5348" width="10.140625" style="1" bestFit="1" customWidth="1"/>
    <col min="5349" max="5349" width="9.85546875" style="1" bestFit="1" customWidth="1"/>
    <col min="5350" max="5350" width="11.5703125" style="1" bestFit="1" customWidth="1"/>
    <col min="5351" max="5351" width="9.85546875" style="1" bestFit="1" customWidth="1"/>
    <col min="5352" max="5352" width="11.42578125" style="1" bestFit="1" customWidth="1"/>
    <col min="5353" max="5353" width="9.85546875" style="1" bestFit="1" customWidth="1"/>
    <col min="5354" max="5354" width="11.28515625" style="1" bestFit="1" customWidth="1"/>
    <col min="5355" max="5355" width="9.85546875" style="1" bestFit="1" customWidth="1"/>
    <col min="5356" max="5356" width="12" style="1" bestFit="1" customWidth="1"/>
    <col min="5357" max="5357" width="9.85546875" style="1" bestFit="1" customWidth="1"/>
    <col min="5358" max="5358" width="11.85546875" style="1" bestFit="1" customWidth="1"/>
    <col min="5359" max="5359" width="9.85546875" style="1" bestFit="1" customWidth="1"/>
    <col min="5360" max="5360" width="8.28515625" style="1" bestFit="1" customWidth="1"/>
    <col min="5361" max="5361" width="11.5703125" style="1" bestFit="1" customWidth="1"/>
    <col min="5362" max="5362" width="10" style="1" bestFit="1" customWidth="1"/>
    <col min="5363" max="5363" width="12.42578125" style="1" bestFit="1" customWidth="1"/>
    <col min="5364" max="5364" width="11" style="1" bestFit="1" customWidth="1"/>
    <col min="5365" max="5600" width="8.85546875" style="1" bestFit="1"/>
    <col min="5601" max="5601" width="4.140625" style="1" bestFit="1" customWidth="1"/>
    <col min="5602" max="5602" width="30.42578125" style="1" bestFit="1" customWidth="1"/>
    <col min="5603" max="5603" width="6.7109375" style="1" bestFit="1" customWidth="1"/>
    <col min="5604" max="5604" width="10.140625" style="1" bestFit="1" customWidth="1"/>
    <col min="5605" max="5605" width="9.85546875" style="1" bestFit="1" customWidth="1"/>
    <col min="5606" max="5606" width="11.5703125" style="1" bestFit="1" customWidth="1"/>
    <col min="5607" max="5607" width="9.85546875" style="1" bestFit="1" customWidth="1"/>
    <col min="5608" max="5608" width="11.42578125" style="1" bestFit="1" customWidth="1"/>
    <col min="5609" max="5609" width="9.85546875" style="1" bestFit="1" customWidth="1"/>
    <col min="5610" max="5610" width="11.28515625" style="1" bestFit="1" customWidth="1"/>
    <col min="5611" max="5611" width="9.85546875" style="1" bestFit="1" customWidth="1"/>
    <col min="5612" max="5612" width="12" style="1" bestFit="1" customWidth="1"/>
    <col min="5613" max="5613" width="9.85546875" style="1" bestFit="1" customWidth="1"/>
    <col min="5614" max="5614" width="11.85546875" style="1" bestFit="1" customWidth="1"/>
    <col min="5615" max="5615" width="9.85546875" style="1" bestFit="1" customWidth="1"/>
    <col min="5616" max="5616" width="8.28515625" style="1" bestFit="1" customWidth="1"/>
    <col min="5617" max="5617" width="11.5703125" style="1" bestFit="1" customWidth="1"/>
    <col min="5618" max="5618" width="10" style="1" bestFit="1" customWidth="1"/>
    <col min="5619" max="5619" width="12.42578125" style="1" bestFit="1" customWidth="1"/>
    <col min="5620" max="5620" width="11" style="1" bestFit="1" customWidth="1"/>
    <col min="5621" max="5856" width="8.85546875" style="1" bestFit="1"/>
    <col min="5857" max="5857" width="4.140625" style="1" bestFit="1" customWidth="1"/>
    <col min="5858" max="5858" width="30.42578125" style="1" bestFit="1" customWidth="1"/>
    <col min="5859" max="5859" width="6.7109375" style="1" bestFit="1" customWidth="1"/>
    <col min="5860" max="5860" width="10.140625" style="1" bestFit="1" customWidth="1"/>
    <col min="5861" max="5861" width="9.85546875" style="1" bestFit="1" customWidth="1"/>
    <col min="5862" max="5862" width="11.5703125" style="1" bestFit="1" customWidth="1"/>
    <col min="5863" max="5863" width="9.85546875" style="1" bestFit="1" customWidth="1"/>
    <col min="5864" max="5864" width="11.42578125" style="1" bestFit="1" customWidth="1"/>
    <col min="5865" max="5865" width="9.85546875" style="1" bestFit="1" customWidth="1"/>
    <col min="5866" max="5866" width="11.28515625" style="1" bestFit="1" customWidth="1"/>
    <col min="5867" max="5867" width="9.85546875" style="1" bestFit="1" customWidth="1"/>
    <col min="5868" max="5868" width="12" style="1" bestFit="1" customWidth="1"/>
    <col min="5869" max="5869" width="9.85546875" style="1" bestFit="1" customWidth="1"/>
    <col min="5870" max="5870" width="11.85546875" style="1" bestFit="1" customWidth="1"/>
    <col min="5871" max="5871" width="9.85546875" style="1" bestFit="1" customWidth="1"/>
    <col min="5872" max="5872" width="8.28515625" style="1" bestFit="1" customWidth="1"/>
    <col min="5873" max="5873" width="11.5703125" style="1" bestFit="1" customWidth="1"/>
    <col min="5874" max="5874" width="10" style="1" bestFit="1" customWidth="1"/>
    <col min="5875" max="5875" width="12.42578125" style="1" bestFit="1" customWidth="1"/>
    <col min="5876" max="5876" width="11" style="1" bestFit="1" customWidth="1"/>
    <col min="5877" max="6112" width="8.85546875" style="1" bestFit="1"/>
    <col min="6113" max="6113" width="4.140625" style="1" bestFit="1" customWidth="1"/>
    <col min="6114" max="6114" width="30.42578125" style="1" bestFit="1" customWidth="1"/>
    <col min="6115" max="6115" width="6.7109375" style="1" bestFit="1" customWidth="1"/>
    <col min="6116" max="6116" width="10.140625" style="1" bestFit="1" customWidth="1"/>
    <col min="6117" max="6117" width="9.85546875" style="1" bestFit="1" customWidth="1"/>
    <col min="6118" max="6118" width="11.5703125" style="1" bestFit="1" customWidth="1"/>
    <col min="6119" max="6119" width="9.85546875" style="1" bestFit="1" customWidth="1"/>
    <col min="6120" max="6120" width="11.42578125" style="1" bestFit="1" customWidth="1"/>
    <col min="6121" max="6121" width="9.85546875" style="1" bestFit="1" customWidth="1"/>
    <col min="6122" max="6122" width="11.28515625" style="1" bestFit="1" customWidth="1"/>
    <col min="6123" max="6123" width="9.85546875" style="1" bestFit="1" customWidth="1"/>
    <col min="6124" max="6124" width="12" style="1" bestFit="1" customWidth="1"/>
    <col min="6125" max="6125" width="9.85546875" style="1" bestFit="1" customWidth="1"/>
    <col min="6126" max="6126" width="11.85546875" style="1" bestFit="1" customWidth="1"/>
    <col min="6127" max="6127" width="9.85546875" style="1" bestFit="1" customWidth="1"/>
    <col min="6128" max="6128" width="8.28515625" style="1" bestFit="1" customWidth="1"/>
    <col min="6129" max="6129" width="11.5703125" style="1" bestFit="1" customWidth="1"/>
    <col min="6130" max="6130" width="10" style="1" bestFit="1" customWidth="1"/>
    <col min="6131" max="6131" width="12.42578125" style="1" bestFit="1" customWidth="1"/>
    <col min="6132" max="6132" width="11" style="1" bestFit="1" customWidth="1"/>
    <col min="6133" max="6368" width="8.85546875" style="1" bestFit="1"/>
    <col min="6369" max="6369" width="4.140625" style="1" bestFit="1" customWidth="1"/>
    <col min="6370" max="6370" width="30.42578125" style="1" bestFit="1" customWidth="1"/>
    <col min="6371" max="6371" width="6.7109375" style="1" bestFit="1" customWidth="1"/>
    <col min="6372" max="6372" width="10.140625" style="1" bestFit="1" customWidth="1"/>
    <col min="6373" max="6373" width="9.85546875" style="1" bestFit="1" customWidth="1"/>
    <col min="6374" max="6374" width="11.5703125" style="1" bestFit="1" customWidth="1"/>
    <col min="6375" max="6375" width="9.85546875" style="1" bestFit="1" customWidth="1"/>
    <col min="6376" max="6376" width="11.42578125" style="1" bestFit="1" customWidth="1"/>
    <col min="6377" max="6377" width="9.85546875" style="1" bestFit="1" customWidth="1"/>
    <col min="6378" max="6378" width="11.28515625" style="1" bestFit="1" customWidth="1"/>
    <col min="6379" max="6379" width="9.85546875" style="1" bestFit="1" customWidth="1"/>
    <col min="6380" max="6380" width="12" style="1" bestFit="1" customWidth="1"/>
    <col min="6381" max="6381" width="9.85546875" style="1" bestFit="1" customWidth="1"/>
    <col min="6382" max="6382" width="11.85546875" style="1" bestFit="1" customWidth="1"/>
    <col min="6383" max="6383" width="9.85546875" style="1" bestFit="1" customWidth="1"/>
    <col min="6384" max="6384" width="8.28515625" style="1" bestFit="1" customWidth="1"/>
    <col min="6385" max="6385" width="11.5703125" style="1" bestFit="1" customWidth="1"/>
    <col min="6386" max="6386" width="10" style="1" bestFit="1" customWidth="1"/>
    <col min="6387" max="6387" width="12.42578125" style="1" bestFit="1" customWidth="1"/>
    <col min="6388" max="6388" width="11" style="1" bestFit="1" customWidth="1"/>
    <col min="6389" max="6624" width="8.85546875" style="1" bestFit="1"/>
    <col min="6625" max="6625" width="4.140625" style="1" bestFit="1" customWidth="1"/>
    <col min="6626" max="6626" width="30.42578125" style="1" bestFit="1" customWidth="1"/>
    <col min="6627" max="6627" width="6.7109375" style="1" bestFit="1" customWidth="1"/>
    <col min="6628" max="6628" width="10.140625" style="1" bestFit="1" customWidth="1"/>
    <col min="6629" max="6629" width="9.85546875" style="1" bestFit="1" customWidth="1"/>
    <col min="6630" max="6630" width="11.5703125" style="1" bestFit="1" customWidth="1"/>
    <col min="6631" max="6631" width="9.85546875" style="1" bestFit="1" customWidth="1"/>
    <col min="6632" max="6632" width="11.42578125" style="1" bestFit="1" customWidth="1"/>
    <col min="6633" max="6633" width="9.85546875" style="1" bestFit="1" customWidth="1"/>
    <col min="6634" max="6634" width="11.28515625" style="1" bestFit="1" customWidth="1"/>
    <col min="6635" max="6635" width="9.85546875" style="1" bestFit="1" customWidth="1"/>
    <col min="6636" max="6636" width="12" style="1" bestFit="1" customWidth="1"/>
    <col min="6637" max="6637" width="9.85546875" style="1" bestFit="1" customWidth="1"/>
    <col min="6638" max="6638" width="11.85546875" style="1" bestFit="1" customWidth="1"/>
    <col min="6639" max="6639" width="9.85546875" style="1" bestFit="1" customWidth="1"/>
    <col min="6640" max="6640" width="8.28515625" style="1" bestFit="1" customWidth="1"/>
    <col min="6641" max="6641" width="11.5703125" style="1" bestFit="1" customWidth="1"/>
    <col min="6642" max="6642" width="10" style="1" bestFit="1" customWidth="1"/>
    <col min="6643" max="6643" width="12.42578125" style="1" bestFit="1" customWidth="1"/>
    <col min="6644" max="6644" width="11" style="1" bestFit="1" customWidth="1"/>
    <col min="6645" max="6880" width="8.85546875" style="1" bestFit="1"/>
    <col min="6881" max="6881" width="4.140625" style="1" bestFit="1" customWidth="1"/>
    <col min="6882" max="6882" width="30.42578125" style="1" bestFit="1" customWidth="1"/>
    <col min="6883" max="6883" width="6.7109375" style="1" bestFit="1" customWidth="1"/>
    <col min="6884" max="6884" width="10.140625" style="1" bestFit="1" customWidth="1"/>
    <col min="6885" max="6885" width="9.85546875" style="1" bestFit="1" customWidth="1"/>
    <col min="6886" max="6886" width="11.5703125" style="1" bestFit="1" customWidth="1"/>
    <col min="6887" max="6887" width="9.85546875" style="1" bestFit="1" customWidth="1"/>
    <col min="6888" max="6888" width="11.42578125" style="1" bestFit="1" customWidth="1"/>
    <col min="6889" max="6889" width="9.85546875" style="1" bestFit="1" customWidth="1"/>
    <col min="6890" max="6890" width="11.28515625" style="1" bestFit="1" customWidth="1"/>
    <col min="6891" max="6891" width="9.85546875" style="1" bestFit="1" customWidth="1"/>
    <col min="6892" max="6892" width="12" style="1" bestFit="1" customWidth="1"/>
    <col min="6893" max="6893" width="9.85546875" style="1" bestFit="1" customWidth="1"/>
    <col min="6894" max="6894" width="11.85546875" style="1" bestFit="1" customWidth="1"/>
    <col min="6895" max="6895" width="9.85546875" style="1" bestFit="1" customWidth="1"/>
    <col min="6896" max="6896" width="8.28515625" style="1" bestFit="1" customWidth="1"/>
    <col min="6897" max="6897" width="11.5703125" style="1" bestFit="1" customWidth="1"/>
    <col min="6898" max="6898" width="10" style="1" bestFit="1" customWidth="1"/>
    <col min="6899" max="6899" width="12.42578125" style="1" bestFit="1" customWidth="1"/>
    <col min="6900" max="6900" width="11" style="1" bestFit="1" customWidth="1"/>
    <col min="6901" max="7136" width="8.85546875" style="1" bestFit="1"/>
    <col min="7137" max="7137" width="4.140625" style="1" bestFit="1" customWidth="1"/>
    <col min="7138" max="7138" width="30.42578125" style="1" bestFit="1" customWidth="1"/>
    <col min="7139" max="7139" width="6.7109375" style="1" bestFit="1" customWidth="1"/>
    <col min="7140" max="7140" width="10.140625" style="1" bestFit="1" customWidth="1"/>
    <col min="7141" max="7141" width="9.85546875" style="1" bestFit="1" customWidth="1"/>
    <col min="7142" max="7142" width="11.5703125" style="1" bestFit="1" customWidth="1"/>
    <col min="7143" max="7143" width="9.85546875" style="1" bestFit="1" customWidth="1"/>
    <col min="7144" max="7144" width="11.42578125" style="1" bestFit="1" customWidth="1"/>
    <col min="7145" max="7145" width="9.85546875" style="1" bestFit="1" customWidth="1"/>
    <col min="7146" max="7146" width="11.28515625" style="1" bestFit="1" customWidth="1"/>
    <col min="7147" max="7147" width="9.85546875" style="1" bestFit="1" customWidth="1"/>
    <col min="7148" max="7148" width="12" style="1" bestFit="1" customWidth="1"/>
    <col min="7149" max="7149" width="9.85546875" style="1" bestFit="1" customWidth="1"/>
    <col min="7150" max="7150" width="11.85546875" style="1" bestFit="1" customWidth="1"/>
    <col min="7151" max="7151" width="9.85546875" style="1" bestFit="1" customWidth="1"/>
    <col min="7152" max="7152" width="8.28515625" style="1" bestFit="1" customWidth="1"/>
    <col min="7153" max="7153" width="11.5703125" style="1" bestFit="1" customWidth="1"/>
    <col min="7154" max="7154" width="10" style="1" bestFit="1" customWidth="1"/>
    <col min="7155" max="7155" width="12.42578125" style="1" bestFit="1" customWidth="1"/>
    <col min="7156" max="7156" width="11" style="1" bestFit="1" customWidth="1"/>
    <col min="7157" max="7392" width="8.85546875" style="1" bestFit="1"/>
    <col min="7393" max="7393" width="4.140625" style="1" bestFit="1" customWidth="1"/>
    <col min="7394" max="7394" width="30.42578125" style="1" bestFit="1" customWidth="1"/>
    <col min="7395" max="7395" width="6.7109375" style="1" bestFit="1" customWidth="1"/>
    <col min="7396" max="7396" width="10.140625" style="1" bestFit="1" customWidth="1"/>
    <col min="7397" max="7397" width="9.85546875" style="1" bestFit="1" customWidth="1"/>
    <col min="7398" max="7398" width="11.5703125" style="1" bestFit="1" customWidth="1"/>
    <col min="7399" max="7399" width="9.85546875" style="1" bestFit="1" customWidth="1"/>
    <col min="7400" max="7400" width="11.42578125" style="1" bestFit="1" customWidth="1"/>
    <col min="7401" max="7401" width="9.85546875" style="1" bestFit="1" customWidth="1"/>
    <col min="7402" max="7402" width="11.28515625" style="1" bestFit="1" customWidth="1"/>
    <col min="7403" max="7403" width="9.85546875" style="1" bestFit="1" customWidth="1"/>
    <col min="7404" max="7404" width="12" style="1" bestFit="1" customWidth="1"/>
    <col min="7405" max="7405" width="9.85546875" style="1" bestFit="1" customWidth="1"/>
    <col min="7406" max="7406" width="11.85546875" style="1" bestFit="1" customWidth="1"/>
    <col min="7407" max="7407" width="9.85546875" style="1" bestFit="1" customWidth="1"/>
    <col min="7408" max="7408" width="8.28515625" style="1" bestFit="1" customWidth="1"/>
    <col min="7409" max="7409" width="11.5703125" style="1" bestFit="1" customWidth="1"/>
    <col min="7410" max="7410" width="10" style="1" bestFit="1" customWidth="1"/>
    <col min="7411" max="7411" width="12.42578125" style="1" bestFit="1" customWidth="1"/>
    <col min="7412" max="7412" width="11" style="1" bestFit="1" customWidth="1"/>
    <col min="7413" max="7648" width="8.85546875" style="1" bestFit="1"/>
    <col min="7649" max="7649" width="4.140625" style="1" bestFit="1" customWidth="1"/>
    <col min="7650" max="7650" width="30.42578125" style="1" bestFit="1" customWidth="1"/>
    <col min="7651" max="7651" width="6.7109375" style="1" bestFit="1" customWidth="1"/>
    <col min="7652" max="7652" width="10.140625" style="1" bestFit="1" customWidth="1"/>
    <col min="7653" max="7653" width="9.85546875" style="1" bestFit="1" customWidth="1"/>
    <col min="7654" max="7654" width="11.5703125" style="1" bestFit="1" customWidth="1"/>
    <col min="7655" max="7655" width="9.85546875" style="1" bestFit="1" customWidth="1"/>
    <col min="7656" max="7656" width="11.42578125" style="1" bestFit="1" customWidth="1"/>
    <col min="7657" max="7657" width="9.85546875" style="1" bestFit="1" customWidth="1"/>
    <col min="7658" max="7658" width="11.28515625" style="1" bestFit="1" customWidth="1"/>
    <col min="7659" max="7659" width="9.85546875" style="1" bestFit="1" customWidth="1"/>
    <col min="7660" max="7660" width="12" style="1" bestFit="1" customWidth="1"/>
    <col min="7661" max="7661" width="9.85546875" style="1" bestFit="1" customWidth="1"/>
    <col min="7662" max="7662" width="11.85546875" style="1" bestFit="1" customWidth="1"/>
    <col min="7663" max="7663" width="9.85546875" style="1" bestFit="1" customWidth="1"/>
    <col min="7664" max="7664" width="8.28515625" style="1" bestFit="1" customWidth="1"/>
    <col min="7665" max="7665" width="11.5703125" style="1" bestFit="1" customWidth="1"/>
    <col min="7666" max="7666" width="10" style="1" bestFit="1" customWidth="1"/>
    <col min="7667" max="7667" width="12.42578125" style="1" bestFit="1" customWidth="1"/>
    <col min="7668" max="7668" width="11" style="1" bestFit="1" customWidth="1"/>
    <col min="7669" max="7904" width="8.85546875" style="1" bestFit="1"/>
    <col min="7905" max="7905" width="4.140625" style="1" bestFit="1" customWidth="1"/>
    <col min="7906" max="7906" width="30.42578125" style="1" bestFit="1" customWidth="1"/>
    <col min="7907" max="7907" width="6.7109375" style="1" bestFit="1" customWidth="1"/>
    <col min="7908" max="7908" width="10.140625" style="1" bestFit="1" customWidth="1"/>
    <col min="7909" max="7909" width="9.85546875" style="1" bestFit="1" customWidth="1"/>
    <col min="7910" max="7910" width="11.5703125" style="1" bestFit="1" customWidth="1"/>
    <col min="7911" max="7911" width="9.85546875" style="1" bestFit="1" customWidth="1"/>
    <col min="7912" max="7912" width="11.42578125" style="1" bestFit="1" customWidth="1"/>
    <col min="7913" max="7913" width="9.85546875" style="1" bestFit="1" customWidth="1"/>
    <col min="7914" max="7914" width="11.28515625" style="1" bestFit="1" customWidth="1"/>
    <col min="7915" max="7915" width="9.85546875" style="1" bestFit="1" customWidth="1"/>
    <col min="7916" max="7916" width="12" style="1" bestFit="1" customWidth="1"/>
    <col min="7917" max="7917" width="9.85546875" style="1" bestFit="1" customWidth="1"/>
    <col min="7918" max="7918" width="11.85546875" style="1" bestFit="1" customWidth="1"/>
    <col min="7919" max="7919" width="9.85546875" style="1" bestFit="1" customWidth="1"/>
    <col min="7920" max="7920" width="8.28515625" style="1" bestFit="1" customWidth="1"/>
    <col min="7921" max="7921" width="11.5703125" style="1" bestFit="1" customWidth="1"/>
    <col min="7922" max="7922" width="10" style="1" bestFit="1" customWidth="1"/>
    <col min="7923" max="7923" width="12.42578125" style="1" bestFit="1" customWidth="1"/>
    <col min="7924" max="7924" width="11" style="1" bestFit="1" customWidth="1"/>
    <col min="7925" max="8160" width="8.85546875" style="1" bestFit="1"/>
    <col min="8161" max="8161" width="4.140625" style="1" bestFit="1" customWidth="1"/>
    <col min="8162" max="8162" width="30.42578125" style="1" bestFit="1" customWidth="1"/>
    <col min="8163" max="8163" width="6.7109375" style="1" bestFit="1" customWidth="1"/>
    <col min="8164" max="8164" width="10.140625" style="1" bestFit="1" customWidth="1"/>
    <col min="8165" max="8165" width="9.85546875" style="1" bestFit="1" customWidth="1"/>
    <col min="8166" max="8166" width="11.5703125" style="1" bestFit="1" customWidth="1"/>
    <col min="8167" max="8167" width="9.85546875" style="1" bestFit="1" customWidth="1"/>
    <col min="8168" max="8168" width="11.42578125" style="1" bestFit="1" customWidth="1"/>
    <col min="8169" max="8169" width="9.85546875" style="1" bestFit="1" customWidth="1"/>
    <col min="8170" max="8170" width="11.28515625" style="1" bestFit="1" customWidth="1"/>
    <col min="8171" max="8171" width="9.85546875" style="1" bestFit="1" customWidth="1"/>
    <col min="8172" max="8172" width="12" style="1" bestFit="1" customWidth="1"/>
    <col min="8173" max="8173" width="9.85546875" style="1" bestFit="1" customWidth="1"/>
    <col min="8174" max="8174" width="11.85546875" style="1" bestFit="1" customWidth="1"/>
    <col min="8175" max="8175" width="9.85546875" style="1" bestFit="1" customWidth="1"/>
    <col min="8176" max="8176" width="8.28515625" style="1" bestFit="1" customWidth="1"/>
    <col min="8177" max="8177" width="11.5703125" style="1" bestFit="1" customWidth="1"/>
    <col min="8178" max="8178" width="10" style="1" bestFit="1" customWidth="1"/>
    <col min="8179" max="8179" width="12.42578125" style="1" bestFit="1" customWidth="1"/>
    <col min="8180" max="8180" width="11" style="1" bestFit="1" customWidth="1"/>
    <col min="8181" max="8416" width="8.85546875" style="1" bestFit="1"/>
    <col min="8417" max="8417" width="4.140625" style="1" bestFit="1" customWidth="1"/>
    <col min="8418" max="8418" width="30.42578125" style="1" bestFit="1" customWidth="1"/>
    <col min="8419" max="8419" width="6.7109375" style="1" bestFit="1" customWidth="1"/>
    <col min="8420" max="8420" width="10.140625" style="1" bestFit="1" customWidth="1"/>
    <col min="8421" max="8421" width="9.85546875" style="1" bestFit="1" customWidth="1"/>
    <col min="8422" max="8422" width="11.5703125" style="1" bestFit="1" customWidth="1"/>
    <col min="8423" max="8423" width="9.85546875" style="1" bestFit="1" customWidth="1"/>
    <col min="8424" max="8424" width="11.42578125" style="1" bestFit="1" customWidth="1"/>
    <col min="8425" max="8425" width="9.85546875" style="1" bestFit="1" customWidth="1"/>
    <col min="8426" max="8426" width="11.28515625" style="1" bestFit="1" customWidth="1"/>
    <col min="8427" max="8427" width="9.85546875" style="1" bestFit="1" customWidth="1"/>
    <col min="8428" max="8428" width="12" style="1" bestFit="1" customWidth="1"/>
    <col min="8429" max="8429" width="9.85546875" style="1" bestFit="1" customWidth="1"/>
    <col min="8430" max="8430" width="11.85546875" style="1" bestFit="1" customWidth="1"/>
    <col min="8431" max="8431" width="9.85546875" style="1" bestFit="1" customWidth="1"/>
    <col min="8432" max="8432" width="8.28515625" style="1" bestFit="1" customWidth="1"/>
    <col min="8433" max="8433" width="11.5703125" style="1" bestFit="1" customWidth="1"/>
    <col min="8434" max="8434" width="10" style="1" bestFit="1" customWidth="1"/>
    <col min="8435" max="8435" width="12.42578125" style="1" bestFit="1" customWidth="1"/>
    <col min="8436" max="8436" width="11" style="1" bestFit="1" customWidth="1"/>
    <col min="8437" max="8672" width="8.85546875" style="1" bestFit="1"/>
    <col min="8673" max="8673" width="4.140625" style="1" bestFit="1" customWidth="1"/>
    <col min="8674" max="8674" width="30.42578125" style="1" bestFit="1" customWidth="1"/>
    <col min="8675" max="8675" width="6.7109375" style="1" bestFit="1" customWidth="1"/>
    <col min="8676" max="8676" width="10.140625" style="1" bestFit="1" customWidth="1"/>
    <col min="8677" max="8677" width="9.85546875" style="1" bestFit="1" customWidth="1"/>
    <col min="8678" max="8678" width="11.5703125" style="1" bestFit="1" customWidth="1"/>
    <col min="8679" max="8679" width="9.85546875" style="1" bestFit="1" customWidth="1"/>
    <col min="8680" max="8680" width="11.42578125" style="1" bestFit="1" customWidth="1"/>
    <col min="8681" max="8681" width="9.85546875" style="1" bestFit="1" customWidth="1"/>
    <col min="8682" max="8682" width="11.28515625" style="1" bestFit="1" customWidth="1"/>
    <col min="8683" max="8683" width="9.85546875" style="1" bestFit="1" customWidth="1"/>
    <col min="8684" max="8684" width="12" style="1" bestFit="1" customWidth="1"/>
    <col min="8685" max="8685" width="9.85546875" style="1" bestFit="1" customWidth="1"/>
    <col min="8686" max="8686" width="11.85546875" style="1" bestFit="1" customWidth="1"/>
    <col min="8687" max="8687" width="9.85546875" style="1" bestFit="1" customWidth="1"/>
    <col min="8688" max="8688" width="8.28515625" style="1" bestFit="1" customWidth="1"/>
    <col min="8689" max="8689" width="11.5703125" style="1" bestFit="1" customWidth="1"/>
    <col min="8690" max="8690" width="10" style="1" bestFit="1" customWidth="1"/>
    <col min="8691" max="8691" width="12.42578125" style="1" bestFit="1" customWidth="1"/>
    <col min="8692" max="8692" width="11" style="1" bestFit="1" customWidth="1"/>
    <col min="8693" max="8928" width="8.85546875" style="1" bestFit="1"/>
    <col min="8929" max="8929" width="4.140625" style="1" bestFit="1" customWidth="1"/>
    <col min="8930" max="8930" width="30.42578125" style="1" bestFit="1" customWidth="1"/>
    <col min="8931" max="8931" width="6.7109375" style="1" bestFit="1" customWidth="1"/>
    <col min="8932" max="8932" width="10.140625" style="1" bestFit="1" customWidth="1"/>
    <col min="8933" max="8933" width="9.85546875" style="1" bestFit="1" customWidth="1"/>
    <col min="8934" max="8934" width="11.5703125" style="1" bestFit="1" customWidth="1"/>
    <col min="8935" max="8935" width="9.85546875" style="1" bestFit="1" customWidth="1"/>
    <col min="8936" max="8936" width="11.42578125" style="1" bestFit="1" customWidth="1"/>
    <col min="8937" max="8937" width="9.85546875" style="1" bestFit="1" customWidth="1"/>
    <col min="8938" max="8938" width="11.28515625" style="1" bestFit="1" customWidth="1"/>
    <col min="8939" max="8939" width="9.85546875" style="1" bestFit="1" customWidth="1"/>
    <col min="8940" max="8940" width="12" style="1" bestFit="1" customWidth="1"/>
    <col min="8941" max="8941" width="9.85546875" style="1" bestFit="1" customWidth="1"/>
    <col min="8942" max="8942" width="11.85546875" style="1" bestFit="1" customWidth="1"/>
    <col min="8943" max="8943" width="9.85546875" style="1" bestFit="1" customWidth="1"/>
    <col min="8944" max="8944" width="8.28515625" style="1" bestFit="1" customWidth="1"/>
    <col min="8945" max="8945" width="11.5703125" style="1" bestFit="1" customWidth="1"/>
    <col min="8946" max="8946" width="10" style="1" bestFit="1" customWidth="1"/>
    <col min="8947" max="8947" width="12.42578125" style="1" bestFit="1" customWidth="1"/>
    <col min="8948" max="8948" width="11" style="1" bestFit="1" customWidth="1"/>
    <col min="8949" max="9184" width="8.85546875" style="1" bestFit="1"/>
    <col min="9185" max="9185" width="4.140625" style="1" bestFit="1" customWidth="1"/>
    <col min="9186" max="9186" width="30.42578125" style="1" bestFit="1" customWidth="1"/>
    <col min="9187" max="9187" width="6.7109375" style="1" bestFit="1" customWidth="1"/>
    <col min="9188" max="9188" width="10.140625" style="1" bestFit="1" customWidth="1"/>
    <col min="9189" max="9189" width="9.85546875" style="1" bestFit="1" customWidth="1"/>
    <col min="9190" max="9190" width="11.5703125" style="1" bestFit="1" customWidth="1"/>
    <col min="9191" max="9191" width="9.85546875" style="1" bestFit="1" customWidth="1"/>
    <col min="9192" max="9192" width="11.42578125" style="1" bestFit="1" customWidth="1"/>
    <col min="9193" max="9193" width="9.85546875" style="1" bestFit="1" customWidth="1"/>
    <col min="9194" max="9194" width="11.28515625" style="1" bestFit="1" customWidth="1"/>
    <col min="9195" max="9195" width="9.85546875" style="1" bestFit="1" customWidth="1"/>
    <col min="9196" max="9196" width="12" style="1" bestFit="1" customWidth="1"/>
    <col min="9197" max="9197" width="9.85546875" style="1" bestFit="1" customWidth="1"/>
    <col min="9198" max="9198" width="11.85546875" style="1" bestFit="1" customWidth="1"/>
    <col min="9199" max="9199" width="9.85546875" style="1" bestFit="1" customWidth="1"/>
    <col min="9200" max="9200" width="8.28515625" style="1" bestFit="1" customWidth="1"/>
    <col min="9201" max="9201" width="11.5703125" style="1" bestFit="1" customWidth="1"/>
    <col min="9202" max="9202" width="10" style="1" bestFit="1" customWidth="1"/>
    <col min="9203" max="9203" width="12.42578125" style="1" bestFit="1" customWidth="1"/>
    <col min="9204" max="9204" width="11" style="1" bestFit="1" customWidth="1"/>
    <col min="9205" max="9440" width="8.85546875" style="1" bestFit="1"/>
    <col min="9441" max="9441" width="4.140625" style="1" bestFit="1" customWidth="1"/>
    <col min="9442" max="9442" width="30.42578125" style="1" bestFit="1" customWidth="1"/>
    <col min="9443" max="9443" width="6.7109375" style="1" bestFit="1" customWidth="1"/>
    <col min="9444" max="9444" width="10.140625" style="1" bestFit="1" customWidth="1"/>
    <col min="9445" max="9445" width="9.85546875" style="1" bestFit="1" customWidth="1"/>
    <col min="9446" max="9446" width="11.5703125" style="1" bestFit="1" customWidth="1"/>
    <col min="9447" max="9447" width="9.85546875" style="1" bestFit="1" customWidth="1"/>
    <col min="9448" max="9448" width="11.42578125" style="1" bestFit="1" customWidth="1"/>
    <col min="9449" max="9449" width="9.85546875" style="1" bestFit="1" customWidth="1"/>
    <col min="9450" max="9450" width="11.28515625" style="1" bestFit="1" customWidth="1"/>
    <col min="9451" max="9451" width="9.85546875" style="1" bestFit="1" customWidth="1"/>
    <col min="9452" max="9452" width="12" style="1" bestFit="1" customWidth="1"/>
    <col min="9453" max="9453" width="9.85546875" style="1" bestFit="1" customWidth="1"/>
    <col min="9454" max="9454" width="11.85546875" style="1" bestFit="1" customWidth="1"/>
    <col min="9455" max="9455" width="9.85546875" style="1" bestFit="1" customWidth="1"/>
    <col min="9456" max="9456" width="8.28515625" style="1" bestFit="1" customWidth="1"/>
    <col min="9457" max="9457" width="11.5703125" style="1" bestFit="1" customWidth="1"/>
    <col min="9458" max="9458" width="10" style="1" bestFit="1" customWidth="1"/>
    <col min="9459" max="9459" width="12.42578125" style="1" bestFit="1" customWidth="1"/>
    <col min="9460" max="9460" width="11" style="1" bestFit="1" customWidth="1"/>
    <col min="9461" max="9696" width="8.85546875" style="1" bestFit="1"/>
    <col min="9697" max="9697" width="4.140625" style="1" bestFit="1" customWidth="1"/>
    <col min="9698" max="9698" width="30.42578125" style="1" bestFit="1" customWidth="1"/>
    <col min="9699" max="9699" width="6.7109375" style="1" bestFit="1" customWidth="1"/>
    <col min="9700" max="9700" width="10.140625" style="1" bestFit="1" customWidth="1"/>
    <col min="9701" max="9701" width="9.85546875" style="1" bestFit="1" customWidth="1"/>
    <col min="9702" max="9702" width="11.5703125" style="1" bestFit="1" customWidth="1"/>
    <col min="9703" max="9703" width="9.85546875" style="1" bestFit="1" customWidth="1"/>
    <col min="9704" max="9704" width="11.42578125" style="1" bestFit="1" customWidth="1"/>
    <col min="9705" max="9705" width="9.85546875" style="1" bestFit="1" customWidth="1"/>
    <col min="9706" max="9706" width="11.28515625" style="1" bestFit="1" customWidth="1"/>
    <col min="9707" max="9707" width="9.85546875" style="1" bestFit="1" customWidth="1"/>
    <col min="9708" max="9708" width="12" style="1" bestFit="1" customWidth="1"/>
    <col min="9709" max="9709" width="9.85546875" style="1" bestFit="1" customWidth="1"/>
    <col min="9710" max="9710" width="11.85546875" style="1" bestFit="1" customWidth="1"/>
    <col min="9711" max="9711" width="9.85546875" style="1" bestFit="1" customWidth="1"/>
    <col min="9712" max="9712" width="8.28515625" style="1" bestFit="1" customWidth="1"/>
    <col min="9713" max="9713" width="11.5703125" style="1" bestFit="1" customWidth="1"/>
    <col min="9714" max="9714" width="10" style="1" bestFit="1" customWidth="1"/>
    <col min="9715" max="9715" width="12.42578125" style="1" bestFit="1" customWidth="1"/>
    <col min="9716" max="9716" width="11" style="1" bestFit="1" customWidth="1"/>
    <col min="9717" max="9952" width="8.85546875" style="1" bestFit="1"/>
    <col min="9953" max="9953" width="4.140625" style="1" bestFit="1" customWidth="1"/>
    <col min="9954" max="9954" width="30.42578125" style="1" bestFit="1" customWidth="1"/>
    <col min="9955" max="9955" width="6.7109375" style="1" bestFit="1" customWidth="1"/>
    <col min="9956" max="9956" width="10.140625" style="1" bestFit="1" customWidth="1"/>
    <col min="9957" max="9957" width="9.85546875" style="1" bestFit="1" customWidth="1"/>
    <col min="9958" max="9958" width="11.5703125" style="1" bestFit="1" customWidth="1"/>
    <col min="9959" max="9959" width="9.85546875" style="1" bestFit="1" customWidth="1"/>
    <col min="9960" max="9960" width="11.42578125" style="1" bestFit="1" customWidth="1"/>
    <col min="9961" max="9961" width="9.85546875" style="1" bestFit="1" customWidth="1"/>
    <col min="9962" max="9962" width="11.28515625" style="1" bestFit="1" customWidth="1"/>
    <col min="9963" max="9963" width="9.85546875" style="1" bestFit="1" customWidth="1"/>
    <col min="9964" max="9964" width="12" style="1" bestFit="1" customWidth="1"/>
    <col min="9965" max="9965" width="9.85546875" style="1" bestFit="1" customWidth="1"/>
    <col min="9966" max="9966" width="11.85546875" style="1" bestFit="1" customWidth="1"/>
    <col min="9967" max="9967" width="9.85546875" style="1" bestFit="1" customWidth="1"/>
    <col min="9968" max="9968" width="8.28515625" style="1" bestFit="1" customWidth="1"/>
    <col min="9969" max="9969" width="11.5703125" style="1" bestFit="1" customWidth="1"/>
    <col min="9970" max="9970" width="10" style="1" bestFit="1" customWidth="1"/>
    <col min="9971" max="9971" width="12.42578125" style="1" bestFit="1" customWidth="1"/>
    <col min="9972" max="9972" width="11" style="1" bestFit="1" customWidth="1"/>
    <col min="9973" max="10208" width="8.85546875" style="1" bestFit="1"/>
    <col min="10209" max="10209" width="4.140625" style="1" bestFit="1" customWidth="1"/>
    <col min="10210" max="10210" width="30.42578125" style="1" bestFit="1" customWidth="1"/>
    <col min="10211" max="10211" width="6.7109375" style="1" bestFit="1" customWidth="1"/>
    <col min="10212" max="10212" width="10.140625" style="1" bestFit="1" customWidth="1"/>
    <col min="10213" max="10213" width="9.85546875" style="1" bestFit="1" customWidth="1"/>
    <col min="10214" max="10214" width="11.5703125" style="1" bestFit="1" customWidth="1"/>
    <col min="10215" max="10215" width="9.85546875" style="1" bestFit="1" customWidth="1"/>
    <col min="10216" max="10216" width="11.42578125" style="1" bestFit="1" customWidth="1"/>
    <col min="10217" max="10217" width="9.85546875" style="1" bestFit="1" customWidth="1"/>
    <col min="10218" max="10218" width="11.28515625" style="1" bestFit="1" customWidth="1"/>
    <col min="10219" max="10219" width="9.85546875" style="1" bestFit="1" customWidth="1"/>
    <col min="10220" max="10220" width="12" style="1" bestFit="1" customWidth="1"/>
    <col min="10221" max="10221" width="9.85546875" style="1" bestFit="1" customWidth="1"/>
    <col min="10222" max="10222" width="11.85546875" style="1" bestFit="1" customWidth="1"/>
    <col min="10223" max="10223" width="9.85546875" style="1" bestFit="1" customWidth="1"/>
    <col min="10224" max="10224" width="8.28515625" style="1" bestFit="1" customWidth="1"/>
    <col min="10225" max="10225" width="11.5703125" style="1" bestFit="1" customWidth="1"/>
    <col min="10226" max="10226" width="10" style="1" bestFit="1" customWidth="1"/>
    <col min="10227" max="10227" width="12.42578125" style="1" bestFit="1" customWidth="1"/>
    <col min="10228" max="10228" width="11" style="1" bestFit="1" customWidth="1"/>
    <col min="10229" max="10464" width="8.85546875" style="1" bestFit="1"/>
    <col min="10465" max="10465" width="4.140625" style="1" bestFit="1" customWidth="1"/>
    <col min="10466" max="10466" width="30.42578125" style="1" bestFit="1" customWidth="1"/>
    <col min="10467" max="10467" width="6.7109375" style="1" bestFit="1" customWidth="1"/>
    <col min="10468" max="10468" width="10.140625" style="1" bestFit="1" customWidth="1"/>
    <col min="10469" max="10469" width="9.85546875" style="1" bestFit="1" customWidth="1"/>
    <col min="10470" max="10470" width="11.5703125" style="1" bestFit="1" customWidth="1"/>
    <col min="10471" max="10471" width="9.85546875" style="1" bestFit="1" customWidth="1"/>
    <col min="10472" max="10472" width="11.42578125" style="1" bestFit="1" customWidth="1"/>
    <col min="10473" max="10473" width="9.85546875" style="1" bestFit="1" customWidth="1"/>
    <col min="10474" max="10474" width="11.28515625" style="1" bestFit="1" customWidth="1"/>
    <col min="10475" max="10475" width="9.85546875" style="1" bestFit="1" customWidth="1"/>
    <col min="10476" max="10476" width="12" style="1" bestFit="1" customWidth="1"/>
    <col min="10477" max="10477" width="9.85546875" style="1" bestFit="1" customWidth="1"/>
    <col min="10478" max="10478" width="11.85546875" style="1" bestFit="1" customWidth="1"/>
    <col min="10479" max="10479" width="9.85546875" style="1" bestFit="1" customWidth="1"/>
    <col min="10480" max="10480" width="8.28515625" style="1" bestFit="1" customWidth="1"/>
    <col min="10481" max="10481" width="11.5703125" style="1" bestFit="1" customWidth="1"/>
    <col min="10482" max="10482" width="10" style="1" bestFit="1" customWidth="1"/>
    <col min="10483" max="10483" width="12.42578125" style="1" bestFit="1" customWidth="1"/>
    <col min="10484" max="10484" width="11" style="1" bestFit="1" customWidth="1"/>
    <col min="10485" max="10720" width="8.85546875" style="1" bestFit="1"/>
    <col min="10721" max="10721" width="4.140625" style="1" bestFit="1" customWidth="1"/>
    <col min="10722" max="10722" width="30.42578125" style="1" bestFit="1" customWidth="1"/>
    <col min="10723" max="10723" width="6.7109375" style="1" bestFit="1" customWidth="1"/>
    <col min="10724" max="10724" width="10.140625" style="1" bestFit="1" customWidth="1"/>
    <col min="10725" max="10725" width="9.85546875" style="1" bestFit="1" customWidth="1"/>
    <col min="10726" max="10726" width="11.5703125" style="1" bestFit="1" customWidth="1"/>
    <col min="10727" max="10727" width="9.85546875" style="1" bestFit="1" customWidth="1"/>
    <col min="10728" max="10728" width="11.42578125" style="1" bestFit="1" customWidth="1"/>
    <col min="10729" max="10729" width="9.85546875" style="1" bestFit="1" customWidth="1"/>
    <col min="10730" max="10730" width="11.28515625" style="1" bestFit="1" customWidth="1"/>
    <col min="10731" max="10731" width="9.85546875" style="1" bestFit="1" customWidth="1"/>
    <col min="10732" max="10732" width="12" style="1" bestFit="1" customWidth="1"/>
    <col min="10733" max="10733" width="9.85546875" style="1" bestFit="1" customWidth="1"/>
    <col min="10734" max="10734" width="11.85546875" style="1" bestFit="1" customWidth="1"/>
    <col min="10735" max="10735" width="9.85546875" style="1" bestFit="1" customWidth="1"/>
    <col min="10736" max="10736" width="8.28515625" style="1" bestFit="1" customWidth="1"/>
    <col min="10737" max="10737" width="11.5703125" style="1" bestFit="1" customWidth="1"/>
    <col min="10738" max="10738" width="10" style="1" bestFit="1" customWidth="1"/>
    <col min="10739" max="10739" width="12.42578125" style="1" bestFit="1" customWidth="1"/>
    <col min="10740" max="10740" width="11" style="1" bestFit="1" customWidth="1"/>
    <col min="10741" max="10976" width="8.85546875" style="1" bestFit="1"/>
    <col min="10977" max="10977" width="4.140625" style="1" bestFit="1" customWidth="1"/>
    <col min="10978" max="10978" width="30.42578125" style="1" bestFit="1" customWidth="1"/>
    <col min="10979" max="10979" width="6.7109375" style="1" bestFit="1" customWidth="1"/>
    <col min="10980" max="10980" width="10.140625" style="1" bestFit="1" customWidth="1"/>
    <col min="10981" max="10981" width="9.85546875" style="1" bestFit="1" customWidth="1"/>
    <col min="10982" max="10982" width="11.5703125" style="1" bestFit="1" customWidth="1"/>
    <col min="10983" max="10983" width="9.85546875" style="1" bestFit="1" customWidth="1"/>
    <col min="10984" max="10984" width="11.42578125" style="1" bestFit="1" customWidth="1"/>
    <col min="10985" max="10985" width="9.85546875" style="1" bestFit="1" customWidth="1"/>
    <col min="10986" max="10986" width="11.28515625" style="1" bestFit="1" customWidth="1"/>
    <col min="10987" max="10987" width="9.85546875" style="1" bestFit="1" customWidth="1"/>
    <col min="10988" max="10988" width="12" style="1" bestFit="1" customWidth="1"/>
    <col min="10989" max="10989" width="9.85546875" style="1" bestFit="1" customWidth="1"/>
    <col min="10990" max="10990" width="11.85546875" style="1" bestFit="1" customWidth="1"/>
    <col min="10991" max="10991" width="9.85546875" style="1" bestFit="1" customWidth="1"/>
    <col min="10992" max="10992" width="8.28515625" style="1" bestFit="1" customWidth="1"/>
    <col min="10993" max="10993" width="11.5703125" style="1" bestFit="1" customWidth="1"/>
    <col min="10994" max="10994" width="10" style="1" bestFit="1" customWidth="1"/>
    <col min="10995" max="10995" width="12.42578125" style="1" bestFit="1" customWidth="1"/>
    <col min="10996" max="10996" width="11" style="1" bestFit="1" customWidth="1"/>
    <col min="10997" max="11232" width="8.85546875" style="1" bestFit="1"/>
    <col min="11233" max="11233" width="4.140625" style="1" bestFit="1" customWidth="1"/>
    <col min="11234" max="11234" width="30.42578125" style="1" bestFit="1" customWidth="1"/>
    <col min="11235" max="11235" width="6.7109375" style="1" bestFit="1" customWidth="1"/>
    <col min="11236" max="11236" width="10.140625" style="1" bestFit="1" customWidth="1"/>
    <col min="11237" max="11237" width="9.85546875" style="1" bestFit="1" customWidth="1"/>
    <col min="11238" max="11238" width="11.5703125" style="1" bestFit="1" customWidth="1"/>
    <col min="11239" max="11239" width="9.85546875" style="1" bestFit="1" customWidth="1"/>
    <col min="11240" max="11240" width="11.42578125" style="1" bestFit="1" customWidth="1"/>
    <col min="11241" max="11241" width="9.85546875" style="1" bestFit="1" customWidth="1"/>
    <col min="11242" max="11242" width="11.28515625" style="1" bestFit="1" customWidth="1"/>
    <col min="11243" max="11243" width="9.85546875" style="1" bestFit="1" customWidth="1"/>
    <col min="11244" max="11244" width="12" style="1" bestFit="1" customWidth="1"/>
    <col min="11245" max="11245" width="9.85546875" style="1" bestFit="1" customWidth="1"/>
    <col min="11246" max="11246" width="11.85546875" style="1" bestFit="1" customWidth="1"/>
    <col min="11247" max="11247" width="9.85546875" style="1" bestFit="1" customWidth="1"/>
    <col min="11248" max="11248" width="8.28515625" style="1" bestFit="1" customWidth="1"/>
    <col min="11249" max="11249" width="11.5703125" style="1" bestFit="1" customWidth="1"/>
    <col min="11250" max="11250" width="10" style="1" bestFit="1" customWidth="1"/>
    <col min="11251" max="11251" width="12.42578125" style="1" bestFit="1" customWidth="1"/>
    <col min="11252" max="11252" width="11" style="1" bestFit="1" customWidth="1"/>
    <col min="11253" max="11488" width="8.85546875" style="1" bestFit="1"/>
    <col min="11489" max="11489" width="4.140625" style="1" bestFit="1" customWidth="1"/>
    <col min="11490" max="11490" width="30.42578125" style="1" bestFit="1" customWidth="1"/>
    <col min="11491" max="11491" width="6.7109375" style="1" bestFit="1" customWidth="1"/>
    <col min="11492" max="11492" width="10.140625" style="1" bestFit="1" customWidth="1"/>
    <col min="11493" max="11493" width="9.85546875" style="1" bestFit="1" customWidth="1"/>
    <col min="11494" max="11494" width="11.5703125" style="1" bestFit="1" customWidth="1"/>
    <col min="11495" max="11495" width="9.85546875" style="1" bestFit="1" customWidth="1"/>
    <col min="11496" max="11496" width="11.42578125" style="1" bestFit="1" customWidth="1"/>
    <col min="11497" max="11497" width="9.85546875" style="1" bestFit="1" customWidth="1"/>
    <col min="11498" max="11498" width="11.28515625" style="1" bestFit="1" customWidth="1"/>
    <col min="11499" max="11499" width="9.85546875" style="1" bestFit="1" customWidth="1"/>
    <col min="11500" max="11500" width="12" style="1" bestFit="1" customWidth="1"/>
    <col min="11501" max="11501" width="9.85546875" style="1" bestFit="1" customWidth="1"/>
    <col min="11502" max="11502" width="11.85546875" style="1" bestFit="1" customWidth="1"/>
    <col min="11503" max="11503" width="9.85546875" style="1" bestFit="1" customWidth="1"/>
    <col min="11504" max="11504" width="8.28515625" style="1" bestFit="1" customWidth="1"/>
    <col min="11505" max="11505" width="11.5703125" style="1" bestFit="1" customWidth="1"/>
    <col min="11506" max="11506" width="10" style="1" bestFit="1" customWidth="1"/>
    <col min="11507" max="11507" width="12.42578125" style="1" bestFit="1" customWidth="1"/>
    <col min="11508" max="11508" width="11" style="1" bestFit="1" customWidth="1"/>
    <col min="11509" max="11744" width="8.85546875" style="1" bestFit="1"/>
    <col min="11745" max="11745" width="4.140625" style="1" bestFit="1" customWidth="1"/>
    <col min="11746" max="11746" width="30.42578125" style="1" bestFit="1" customWidth="1"/>
    <col min="11747" max="11747" width="6.7109375" style="1" bestFit="1" customWidth="1"/>
    <col min="11748" max="11748" width="10.140625" style="1" bestFit="1" customWidth="1"/>
    <col min="11749" max="11749" width="9.85546875" style="1" bestFit="1" customWidth="1"/>
    <col min="11750" max="11750" width="11.5703125" style="1" bestFit="1" customWidth="1"/>
    <col min="11751" max="11751" width="9.85546875" style="1" bestFit="1" customWidth="1"/>
    <col min="11752" max="11752" width="11.42578125" style="1" bestFit="1" customWidth="1"/>
    <col min="11753" max="11753" width="9.85546875" style="1" bestFit="1" customWidth="1"/>
    <col min="11754" max="11754" width="11.28515625" style="1" bestFit="1" customWidth="1"/>
    <col min="11755" max="11755" width="9.85546875" style="1" bestFit="1" customWidth="1"/>
    <col min="11756" max="11756" width="12" style="1" bestFit="1" customWidth="1"/>
    <col min="11757" max="11757" width="9.85546875" style="1" bestFit="1" customWidth="1"/>
    <col min="11758" max="11758" width="11.85546875" style="1" bestFit="1" customWidth="1"/>
    <col min="11759" max="11759" width="9.85546875" style="1" bestFit="1" customWidth="1"/>
    <col min="11760" max="11760" width="8.28515625" style="1" bestFit="1" customWidth="1"/>
    <col min="11761" max="11761" width="11.5703125" style="1" bestFit="1" customWidth="1"/>
    <col min="11762" max="11762" width="10" style="1" bestFit="1" customWidth="1"/>
    <col min="11763" max="11763" width="12.42578125" style="1" bestFit="1" customWidth="1"/>
    <col min="11764" max="11764" width="11" style="1" bestFit="1" customWidth="1"/>
    <col min="11765" max="12000" width="8.85546875" style="1" bestFit="1"/>
    <col min="12001" max="12001" width="4.140625" style="1" bestFit="1" customWidth="1"/>
    <col min="12002" max="12002" width="30.42578125" style="1" bestFit="1" customWidth="1"/>
    <col min="12003" max="12003" width="6.7109375" style="1" bestFit="1" customWidth="1"/>
    <col min="12004" max="12004" width="10.140625" style="1" bestFit="1" customWidth="1"/>
    <col min="12005" max="12005" width="9.85546875" style="1" bestFit="1" customWidth="1"/>
    <col min="12006" max="12006" width="11.5703125" style="1" bestFit="1" customWidth="1"/>
    <col min="12007" max="12007" width="9.85546875" style="1" bestFit="1" customWidth="1"/>
    <col min="12008" max="12008" width="11.42578125" style="1" bestFit="1" customWidth="1"/>
    <col min="12009" max="12009" width="9.85546875" style="1" bestFit="1" customWidth="1"/>
    <col min="12010" max="12010" width="11.28515625" style="1" bestFit="1" customWidth="1"/>
    <col min="12011" max="12011" width="9.85546875" style="1" bestFit="1" customWidth="1"/>
    <col min="12012" max="12012" width="12" style="1" bestFit="1" customWidth="1"/>
    <col min="12013" max="12013" width="9.85546875" style="1" bestFit="1" customWidth="1"/>
    <col min="12014" max="12014" width="11.85546875" style="1" bestFit="1" customWidth="1"/>
    <col min="12015" max="12015" width="9.85546875" style="1" bestFit="1" customWidth="1"/>
    <col min="12016" max="12016" width="8.28515625" style="1" bestFit="1" customWidth="1"/>
    <col min="12017" max="12017" width="11.5703125" style="1" bestFit="1" customWidth="1"/>
    <col min="12018" max="12018" width="10" style="1" bestFit="1" customWidth="1"/>
    <col min="12019" max="12019" width="12.42578125" style="1" bestFit="1" customWidth="1"/>
    <col min="12020" max="12020" width="11" style="1" bestFit="1" customWidth="1"/>
    <col min="12021" max="12256" width="8.85546875" style="1" bestFit="1"/>
    <col min="12257" max="12257" width="4.140625" style="1" bestFit="1" customWidth="1"/>
    <col min="12258" max="12258" width="30.42578125" style="1" bestFit="1" customWidth="1"/>
    <col min="12259" max="12259" width="6.7109375" style="1" bestFit="1" customWidth="1"/>
    <col min="12260" max="12260" width="10.140625" style="1" bestFit="1" customWidth="1"/>
    <col min="12261" max="12261" width="9.85546875" style="1" bestFit="1" customWidth="1"/>
    <col min="12262" max="12262" width="11.5703125" style="1" bestFit="1" customWidth="1"/>
    <col min="12263" max="12263" width="9.85546875" style="1" bestFit="1" customWidth="1"/>
    <col min="12264" max="12264" width="11.42578125" style="1" bestFit="1" customWidth="1"/>
    <col min="12265" max="12265" width="9.85546875" style="1" bestFit="1" customWidth="1"/>
    <col min="12266" max="12266" width="11.28515625" style="1" bestFit="1" customWidth="1"/>
    <col min="12267" max="12267" width="9.85546875" style="1" bestFit="1" customWidth="1"/>
    <col min="12268" max="12268" width="12" style="1" bestFit="1" customWidth="1"/>
    <col min="12269" max="12269" width="9.85546875" style="1" bestFit="1" customWidth="1"/>
    <col min="12270" max="12270" width="11.85546875" style="1" bestFit="1" customWidth="1"/>
    <col min="12271" max="12271" width="9.85546875" style="1" bestFit="1" customWidth="1"/>
    <col min="12272" max="12272" width="8.28515625" style="1" bestFit="1" customWidth="1"/>
    <col min="12273" max="12273" width="11.5703125" style="1" bestFit="1" customWidth="1"/>
    <col min="12274" max="12274" width="10" style="1" bestFit="1" customWidth="1"/>
    <col min="12275" max="12275" width="12.42578125" style="1" bestFit="1" customWidth="1"/>
    <col min="12276" max="12276" width="11" style="1" bestFit="1" customWidth="1"/>
    <col min="12277" max="12512" width="8.85546875" style="1" bestFit="1"/>
    <col min="12513" max="12513" width="4.140625" style="1" bestFit="1" customWidth="1"/>
    <col min="12514" max="12514" width="30.42578125" style="1" bestFit="1" customWidth="1"/>
    <col min="12515" max="12515" width="6.7109375" style="1" bestFit="1" customWidth="1"/>
    <col min="12516" max="12516" width="10.140625" style="1" bestFit="1" customWidth="1"/>
    <col min="12517" max="12517" width="9.85546875" style="1" bestFit="1" customWidth="1"/>
    <col min="12518" max="12518" width="11.5703125" style="1" bestFit="1" customWidth="1"/>
    <col min="12519" max="12519" width="9.85546875" style="1" bestFit="1" customWidth="1"/>
    <col min="12520" max="12520" width="11.42578125" style="1" bestFit="1" customWidth="1"/>
    <col min="12521" max="12521" width="9.85546875" style="1" bestFit="1" customWidth="1"/>
    <col min="12522" max="12522" width="11.28515625" style="1" bestFit="1" customWidth="1"/>
    <col min="12523" max="12523" width="9.85546875" style="1" bestFit="1" customWidth="1"/>
    <col min="12524" max="12524" width="12" style="1" bestFit="1" customWidth="1"/>
    <col min="12525" max="12525" width="9.85546875" style="1" bestFit="1" customWidth="1"/>
    <col min="12526" max="12526" width="11.85546875" style="1" bestFit="1" customWidth="1"/>
    <col min="12527" max="12527" width="9.85546875" style="1" bestFit="1" customWidth="1"/>
    <col min="12528" max="12528" width="8.28515625" style="1" bestFit="1" customWidth="1"/>
    <col min="12529" max="12529" width="11.5703125" style="1" bestFit="1" customWidth="1"/>
    <col min="12530" max="12530" width="10" style="1" bestFit="1" customWidth="1"/>
    <col min="12531" max="12531" width="12.42578125" style="1" bestFit="1" customWidth="1"/>
    <col min="12532" max="12532" width="11" style="1" bestFit="1" customWidth="1"/>
    <col min="12533" max="12768" width="8.85546875" style="1" bestFit="1"/>
    <col min="12769" max="12769" width="4.140625" style="1" bestFit="1" customWidth="1"/>
    <col min="12770" max="12770" width="30.42578125" style="1" bestFit="1" customWidth="1"/>
    <col min="12771" max="12771" width="6.7109375" style="1" bestFit="1" customWidth="1"/>
    <col min="12772" max="12772" width="10.140625" style="1" bestFit="1" customWidth="1"/>
    <col min="12773" max="12773" width="9.85546875" style="1" bestFit="1" customWidth="1"/>
    <col min="12774" max="12774" width="11.5703125" style="1" bestFit="1" customWidth="1"/>
    <col min="12775" max="12775" width="9.85546875" style="1" bestFit="1" customWidth="1"/>
    <col min="12776" max="12776" width="11.42578125" style="1" bestFit="1" customWidth="1"/>
    <col min="12777" max="12777" width="9.85546875" style="1" bestFit="1" customWidth="1"/>
    <col min="12778" max="12778" width="11.28515625" style="1" bestFit="1" customWidth="1"/>
    <col min="12779" max="12779" width="9.85546875" style="1" bestFit="1" customWidth="1"/>
    <col min="12780" max="12780" width="12" style="1" bestFit="1" customWidth="1"/>
    <col min="12781" max="12781" width="9.85546875" style="1" bestFit="1" customWidth="1"/>
    <col min="12782" max="12782" width="11.85546875" style="1" bestFit="1" customWidth="1"/>
    <col min="12783" max="12783" width="9.85546875" style="1" bestFit="1" customWidth="1"/>
    <col min="12784" max="12784" width="8.28515625" style="1" bestFit="1" customWidth="1"/>
    <col min="12785" max="12785" width="11.5703125" style="1" bestFit="1" customWidth="1"/>
    <col min="12786" max="12786" width="10" style="1" bestFit="1" customWidth="1"/>
    <col min="12787" max="12787" width="12.42578125" style="1" bestFit="1" customWidth="1"/>
    <col min="12788" max="12788" width="11" style="1" bestFit="1" customWidth="1"/>
    <col min="12789" max="13024" width="8.85546875" style="1" bestFit="1"/>
    <col min="13025" max="13025" width="4.140625" style="1" bestFit="1" customWidth="1"/>
    <col min="13026" max="13026" width="30.42578125" style="1" bestFit="1" customWidth="1"/>
    <col min="13027" max="13027" width="6.7109375" style="1" bestFit="1" customWidth="1"/>
    <col min="13028" max="13028" width="10.140625" style="1" bestFit="1" customWidth="1"/>
    <col min="13029" max="13029" width="9.85546875" style="1" bestFit="1" customWidth="1"/>
    <col min="13030" max="13030" width="11.5703125" style="1" bestFit="1" customWidth="1"/>
    <col min="13031" max="13031" width="9.85546875" style="1" bestFit="1" customWidth="1"/>
    <col min="13032" max="13032" width="11.42578125" style="1" bestFit="1" customWidth="1"/>
    <col min="13033" max="13033" width="9.85546875" style="1" bestFit="1" customWidth="1"/>
    <col min="13034" max="13034" width="11.28515625" style="1" bestFit="1" customWidth="1"/>
    <col min="13035" max="13035" width="9.85546875" style="1" bestFit="1" customWidth="1"/>
    <col min="13036" max="13036" width="12" style="1" bestFit="1" customWidth="1"/>
    <col min="13037" max="13037" width="9.85546875" style="1" bestFit="1" customWidth="1"/>
    <col min="13038" max="13038" width="11.85546875" style="1" bestFit="1" customWidth="1"/>
    <col min="13039" max="13039" width="9.85546875" style="1" bestFit="1" customWidth="1"/>
    <col min="13040" max="13040" width="8.28515625" style="1" bestFit="1" customWidth="1"/>
    <col min="13041" max="13041" width="11.5703125" style="1" bestFit="1" customWidth="1"/>
    <col min="13042" max="13042" width="10" style="1" bestFit="1" customWidth="1"/>
    <col min="13043" max="13043" width="12.42578125" style="1" bestFit="1" customWidth="1"/>
    <col min="13044" max="13044" width="11" style="1" bestFit="1" customWidth="1"/>
    <col min="13045" max="13280" width="8.85546875" style="1" bestFit="1"/>
    <col min="13281" max="13281" width="4.140625" style="1" bestFit="1" customWidth="1"/>
    <col min="13282" max="13282" width="30.42578125" style="1" bestFit="1" customWidth="1"/>
    <col min="13283" max="13283" width="6.7109375" style="1" bestFit="1" customWidth="1"/>
    <col min="13284" max="13284" width="10.140625" style="1" bestFit="1" customWidth="1"/>
    <col min="13285" max="13285" width="9.85546875" style="1" bestFit="1" customWidth="1"/>
    <col min="13286" max="13286" width="11.5703125" style="1" bestFit="1" customWidth="1"/>
    <col min="13287" max="13287" width="9.85546875" style="1" bestFit="1" customWidth="1"/>
    <col min="13288" max="13288" width="11.42578125" style="1" bestFit="1" customWidth="1"/>
    <col min="13289" max="13289" width="9.85546875" style="1" bestFit="1" customWidth="1"/>
    <col min="13290" max="13290" width="11.28515625" style="1" bestFit="1" customWidth="1"/>
    <col min="13291" max="13291" width="9.85546875" style="1" bestFit="1" customWidth="1"/>
    <col min="13292" max="13292" width="12" style="1" bestFit="1" customWidth="1"/>
    <col min="13293" max="13293" width="9.85546875" style="1" bestFit="1" customWidth="1"/>
    <col min="13294" max="13294" width="11.85546875" style="1" bestFit="1" customWidth="1"/>
    <col min="13295" max="13295" width="9.85546875" style="1" bestFit="1" customWidth="1"/>
    <col min="13296" max="13296" width="8.28515625" style="1" bestFit="1" customWidth="1"/>
    <col min="13297" max="13297" width="11.5703125" style="1" bestFit="1" customWidth="1"/>
    <col min="13298" max="13298" width="10" style="1" bestFit="1" customWidth="1"/>
    <col min="13299" max="13299" width="12.42578125" style="1" bestFit="1" customWidth="1"/>
    <col min="13300" max="13300" width="11" style="1" bestFit="1" customWidth="1"/>
    <col min="13301" max="13536" width="8.85546875" style="1" bestFit="1"/>
    <col min="13537" max="13537" width="4.140625" style="1" bestFit="1" customWidth="1"/>
    <col min="13538" max="13538" width="30.42578125" style="1" bestFit="1" customWidth="1"/>
    <col min="13539" max="13539" width="6.7109375" style="1" bestFit="1" customWidth="1"/>
    <col min="13540" max="13540" width="10.140625" style="1" bestFit="1" customWidth="1"/>
    <col min="13541" max="13541" width="9.85546875" style="1" bestFit="1" customWidth="1"/>
    <col min="13542" max="13542" width="11.5703125" style="1" bestFit="1" customWidth="1"/>
    <col min="13543" max="13543" width="9.85546875" style="1" bestFit="1" customWidth="1"/>
    <col min="13544" max="13544" width="11.42578125" style="1" bestFit="1" customWidth="1"/>
    <col min="13545" max="13545" width="9.85546875" style="1" bestFit="1" customWidth="1"/>
    <col min="13546" max="13546" width="11.28515625" style="1" bestFit="1" customWidth="1"/>
    <col min="13547" max="13547" width="9.85546875" style="1" bestFit="1" customWidth="1"/>
    <col min="13548" max="13548" width="12" style="1" bestFit="1" customWidth="1"/>
    <col min="13549" max="13549" width="9.85546875" style="1" bestFit="1" customWidth="1"/>
    <col min="13550" max="13550" width="11.85546875" style="1" bestFit="1" customWidth="1"/>
    <col min="13551" max="13551" width="9.85546875" style="1" bestFit="1" customWidth="1"/>
    <col min="13552" max="13552" width="8.28515625" style="1" bestFit="1" customWidth="1"/>
    <col min="13553" max="13553" width="11.5703125" style="1" bestFit="1" customWidth="1"/>
    <col min="13554" max="13554" width="10" style="1" bestFit="1" customWidth="1"/>
    <col min="13555" max="13555" width="12.42578125" style="1" bestFit="1" customWidth="1"/>
    <col min="13556" max="13556" width="11" style="1" bestFit="1" customWidth="1"/>
    <col min="13557" max="13792" width="8.85546875" style="1" bestFit="1"/>
    <col min="13793" max="13793" width="4.140625" style="1" bestFit="1" customWidth="1"/>
    <col min="13794" max="13794" width="30.42578125" style="1" bestFit="1" customWidth="1"/>
    <col min="13795" max="13795" width="6.7109375" style="1" bestFit="1" customWidth="1"/>
    <col min="13796" max="13796" width="10.140625" style="1" bestFit="1" customWidth="1"/>
    <col min="13797" max="13797" width="9.85546875" style="1" bestFit="1" customWidth="1"/>
    <col min="13798" max="13798" width="11.5703125" style="1" bestFit="1" customWidth="1"/>
    <col min="13799" max="13799" width="9.85546875" style="1" bestFit="1" customWidth="1"/>
    <col min="13800" max="13800" width="11.42578125" style="1" bestFit="1" customWidth="1"/>
    <col min="13801" max="13801" width="9.85546875" style="1" bestFit="1" customWidth="1"/>
    <col min="13802" max="13802" width="11.28515625" style="1" bestFit="1" customWidth="1"/>
    <col min="13803" max="13803" width="9.85546875" style="1" bestFit="1" customWidth="1"/>
    <col min="13804" max="13804" width="12" style="1" bestFit="1" customWidth="1"/>
    <col min="13805" max="13805" width="9.85546875" style="1" bestFit="1" customWidth="1"/>
    <col min="13806" max="13806" width="11.85546875" style="1" bestFit="1" customWidth="1"/>
    <col min="13807" max="13807" width="9.85546875" style="1" bestFit="1" customWidth="1"/>
    <col min="13808" max="13808" width="8.28515625" style="1" bestFit="1" customWidth="1"/>
    <col min="13809" max="13809" width="11.5703125" style="1" bestFit="1" customWidth="1"/>
    <col min="13810" max="13810" width="10" style="1" bestFit="1" customWidth="1"/>
    <col min="13811" max="13811" width="12.42578125" style="1" bestFit="1" customWidth="1"/>
    <col min="13812" max="13812" width="11" style="1" bestFit="1" customWidth="1"/>
    <col min="13813" max="14048" width="8.85546875" style="1" bestFit="1"/>
    <col min="14049" max="14049" width="4.140625" style="1" bestFit="1" customWidth="1"/>
    <col min="14050" max="14050" width="30.42578125" style="1" bestFit="1" customWidth="1"/>
    <col min="14051" max="14051" width="6.7109375" style="1" bestFit="1" customWidth="1"/>
    <col min="14052" max="14052" width="10.140625" style="1" bestFit="1" customWidth="1"/>
    <col min="14053" max="14053" width="9.85546875" style="1" bestFit="1" customWidth="1"/>
    <col min="14054" max="14054" width="11.5703125" style="1" bestFit="1" customWidth="1"/>
    <col min="14055" max="14055" width="9.85546875" style="1" bestFit="1" customWidth="1"/>
    <col min="14056" max="14056" width="11.42578125" style="1" bestFit="1" customWidth="1"/>
    <col min="14057" max="14057" width="9.85546875" style="1" bestFit="1" customWidth="1"/>
    <col min="14058" max="14058" width="11.28515625" style="1" bestFit="1" customWidth="1"/>
    <col min="14059" max="14059" width="9.85546875" style="1" bestFit="1" customWidth="1"/>
    <col min="14060" max="14060" width="12" style="1" bestFit="1" customWidth="1"/>
    <col min="14061" max="14061" width="9.85546875" style="1" bestFit="1" customWidth="1"/>
    <col min="14062" max="14062" width="11.85546875" style="1" bestFit="1" customWidth="1"/>
    <col min="14063" max="14063" width="9.85546875" style="1" bestFit="1" customWidth="1"/>
    <col min="14064" max="14064" width="8.28515625" style="1" bestFit="1" customWidth="1"/>
    <col min="14065" max="14065" width="11.5703125" style="1" bestFit="1" customWidth="1"/>
    <col min="14066" max="14066" width="10" style="1" bestFit="1" customWidth="1"/>
    <col min="14067" max="14067" width="12.42578125" style="1" bestFit="1" customWidth="1"/>
    <col min="14068" max="14068" width="11" style="1" bestFit="1" customWidth="1"/>
    <col min="14069" max="14304" width="8.85546875" style="1" bestFit="1"/>
    <col min="14305" max="14305" width="4.140625" style="1" bestFit="1" customWidth="1"/>
    <col min="14306" max="14306" width="30.42578125" style="1" bestFit="1" customWidth="1"/>
    <col min="14307" max="14307" width="6.7109375" style="1" bestFit="1" customWidth="1"/>
    <col min="14308" max="14308" width="10.140625" style="1" bestFit="1" customWidth="1"/>
    <col min="14309" max="14309" width="9.85546875" style="1" bestFit="1" customWidth="1"/>
    <col min="14310" max="14310" width="11.5703125" style="1" bestFit="1" customWidth="1"/>
    <col min="14311" max="14311" width="9.85546875" style="1" bestFit="1" customWidth="1"/>
    <col min="14312" max="14312" width="11.42578125" style="1" bestFit="1" customWidth="1"/>
    <col min="14313" max="14313" width="9.85546875" style="1" bestFit="1" customWidth="1"/>
    <col min="14314" max="14314" width="11.28515625" style="1" bestFit="1" customWidth="1"/>
    <col min="14315" max="14315" width="9.85546875" style="1" bestFit="1" customWidth="1"/>
    <col min="14316" max="14316" width="12" style="1" bestFit="1" customWidth="1"/>
    <col min="14317" max="14317" width="9.85546875" style="1" bestFit="1" customWidth="1"/>
    <col min="14318" max="14318" width="11.85546875" style="1" bestFit="1" customWidth="1"/>
    <col min="14319" max="14319" width="9.85546875" style="1" bestFit="1" customWidth="1"/>
    <col min="14320" max="14320" width="8.28515625" style="1" bestFit="1" customWidth="1"/>
    <col min="14321" max="14321" width="11.5703125" style="1" bestFit="1" customWidth="1"/>
    <col min="14322" max="14322" width="10" style="1" bestFit="1" customWidth="1"/>
    <col min="14323" max="14323" width="12.42578125" style="1" bestFit="1" customWidth="1"/>
    <col min="14324" max="14324" width="11" style="1" bestFit="1" customWidth="1"/>
    <col min="14325" max="14560" width="8.85546875" style="1" bestFit="1"/>
    <col min="14561" max="14561" width="4.140625" style="1" bestFit="1" customWidth="1"/>
    <col min="14562" max="14562" width="30.42578125" style="1" bestFit="1" customWidth="1"/>
    <col min="14563" max="14563" width="6.7109375" style="1" bestFit="1" customWidth="1"/>
    <col min="14564" max="14564" width="10.140625" style="1" bestFit="1" customWidth="1"/>
    <col min="14565" max="14565" width="9.85546875" style="1" bestFit="1" customWidth="1"/>
    <col min="14566" max="14566" width="11.5703125" style="1" bestFit="1" customWidth="1"/>
    <col min="14567" max="14567" width="9.85546875" style="1" bestFit="1" customWidth="1"/>
    <col min="14568" max="14568" width="11.42578125" style="1" bestFit="1" customWidth="1"/>
    <col min="14569" max="14569" width="9.85546875" style="1" bestFit="1" customWidth="1"/>
    <col min="14570" max="14570" width="11.28515625" style="1" bestFit="1" customWidth="1"/>
    <col min="14571" max="14571" width="9.85546875" style="1" bestFit="1" customWidth="1"/>
    <col min="14572" max="14572" width="12" style="1" bestFit="1" customWidth="1"/>
    <col min="14573" max="14573" width="9.85546875" style="1" bestFit="1" customWidth="1"/>
    <col min="14574" max="14574" width="11.85546875" style="1" bestFit="1" customWidth="1"/>
    <col min="14575" max="14575" width="9.85546875" style="1" bestFit="1" customWidth="1"/>
    <col min="14576" max="14576" width="8.28515625" style="1" bestFit="1" customWidth="1"/>
    <col min="14577" max="14577" width="11.5703125" style="1" bestFit="1" customWidth="1"/>
    <col min="14578" max="14578" width="10" style="1" bestFit="1" customWidth="1"/>
    <col min="14579" max="14579" width="12.42578125" style="1" bestFit="1" customWidth="1"/>
    <col min="14580" max="14580" width="11" style="1" bestFit="1" customWidth="1"/>
    <col min="14581" max="14816" width="8.85546875" style="1" bestFit="1"/>
    <col min="14817" max="14817" width="4.140625" style="1" bestFit="1" customWidth="1"/>
    <col min="14818" max="14818" width="30.42578125" style="1" bestFit="1" customWidth="1"/>
    <col min="14819" max="14819" width="6.7109375" style="1" bestFit="1" customWidth="1"/>
    <col min="14820" max="14820" width="10.140625" style="1" bestFit="1" customWidth="1"/>
    <col min="14821" max="14821" width="9.85546875" style="1" bestFit="1" customWidth="1"/>
    <col min="14822" max="14822" width="11.5703125" style="1" bestFit="1" customWidth="1"/>
    <col min="14823" max="14823" width="9.85546875" style="1" bestFit="1" customWidth="1"/>
    <col min="14824" max="14824" width="11.42578125" style="1" bestFit="1" customWidth="1"/>
    <col min="14825" max="14825" width="9.85546875" style="1" bestFit="1" customWidth="1"/>
    <col min="14826" max="14826" width="11.28515625" style="1" bestFit="1" customWidth="1"/>
    <col min="14827" max="14827" width="9.85546875" style="1" bestFit="1" customWidth="1"/>
    <col min="14828" max="14828" width="12" style="1" bestFit="1" customWidth="1"/>
    <col min="14829" max="14829" width="9.85546875" style="1" bestFit="1" customWidth="1"/>
    <col min="14830" max="14830" width="11.85546875" style="1" bestFit="1" customWidth="1"/>
    <col min="14831" max="14831" width="9.85546875" style="1" bestFit="1" customWidth="1"/>
    <col min="14832" max="14832" width="8.28515625" style="1" bestFit="1" customWidth="1"/>
    <col min="14833" max="14833" width="11.5703125" style="1" bestFit="1" customWidth="1"/>
    <col min="14834" max="14834" width="10" style="1" bestFit="1" customWidth="1"/>
    <col min="14835" max="14835" width="12.42578125" style="1" bestFit="1" customWidth="1"/>
    <col min="14836" max="14836" width="11" style="1" bestFit="1" customWidth="1"/>
    <col min="14837" max="15072" width="8.85546875" style="1" bestFit="1"/>
    <col min="15073" max="15073" width="4.140625" style="1" bestFit="1" customWidth="1"/>
    <col min="15074" max="15074" width="30.42578125" style="1" bestFit="1" customWidth="1"/>
    <col min="15075" max="15075" width="6.7109375" style="1" bestFit="1" customWidth="1"/>
    <col min="15076" max="15076" width="10.140625" style="1" bestFit="1" customWidth="1"/>
    <col min="15077" max="15077" width="9.85546875" style="1" bestFit="1" customWidth="1"/>
    <col min="15078" max="15078" width="11.5703125" style="1" bestFit="1" customWidth="1"/>
    <col min="15079" max="15079" width="9.85546875" style="1" bestFit="1" customWidth="1"/>
    <col min="15080" max="15080" width="11.42578125" style="1" bestFit="1" customWidth="1"/>
    <col min="15081" max="15081" width="9.85546875" style="1" bestFit="1" customWidth="1"/>
    <col min="15082" max="15082" width="11.28515625" style="1" bestFit="1" customWidth="1"/>
    <col min="15083" max="15083" width="9.85546875" style="1" bestFit="1" customWidth="1"/>
    <col min="15084" max="15084" width="12" style="1" bestFit="1" customWidth="1"/>
    <col min="15085" max="15085" width="9.85546875" style="1" bestFit="1" customWidth="1"/>
    <col min="15086" max="15086" width="11.85546875" style="1" bestFit="1" customWidth="1"/>
    <col min="15087" max="15087" width="9.85546875" style="1" bestFit="1" customWidth="1"/>
    <col min="15088" max="15088" width="8.28515625" style="1" bestFit="1" customWidth="1"/>
    <col min="15089" max="15089" width="11.5703125" style="1" bestFit="1" customWidth="1"/>
    <col min="15090" max="15090" width="10" style="1" bestFit="1" customWidth="1"/>
    <col min="15091" max="15091" width="12.42578125" style="1" bestFit="1" customWidth="1"/>
    <col min="15092" max="15092" width="11" style="1" bestFit="1" customWidth="1"/>
    <col min="15093" max="15328" width="8.85546875" style="1" bestFit="1"/>
    <col min="15329" max="15329" width="4.140625" style="1" bestFit="1" customWidth="1"/>
    <col min="15330" max="15330" width="30.42578125" style="1" bestFit="1" customWidth="1"/>
    <col min="15331" max="15331" width="6.7109375" style="1" bestFit="1" customWidth="1"/>
    <col min="15332" max="15332" width="10.140625" style="1" bestFit="1" customWidth="1"/>
    <col min="15333" max="15333" width="9.85546875" style="1" bestFit="1" customWidth="1"/>
    <col min="15334" max="15334" width="11.5703125" style="1" bestFit="1" customWidth="1"/>
    <col min="15335" max="15335" width="9.85546875" style="1" bestFit="1" customWidth="1"/>
    <col min="15336" max="15336" width="11.42578125" style="1" bestFit="1" customWidth="1"/>
    <col min="15337" max="15337" width="9.85546875" style="1" bestFit="1" customWidth="1"/>
    <col min="15338" max="15338" width="11.28515625" style="1" bestFit="1" customWidth="1"/>
    <col min="15339" max="15339" width="9.85546875" style="1" bestFit="1" customWidth="1"/>
    <col min="15340" max="15340" width="12" style="1" bestFit="1" customWidth="1"/>
    <col min="15341" max="15341" width="9.85546875" style="1" bestFit="1" customWidth="1"/>
    <col min="15342" max="15342" width="11.85546875" style="1" bestFit="1" customWidth="1"/>
    <col min="15343" max="15343" width="9.85546875" style="1" bestFit="1" customWidth="1"/>
    <col min="15344" max="15344" width="8.28515625" style="1" bestFit="1" customWidth="1"/>
    <col min="15345" max="15345" width="11.5703125" style="1" bestFit="1" customWidth="1"/>
    <col min="15346" max="15346" width="10" style="1" bestFit="1" customWidth="1"/>
    <col min="15347" max="15347" width="12.42578125" style="1" bestFit="1" customWidth="1"/>
    <col min="15348" max="15348" width="11" style="1" bestFit="1" customWidth="1"/>
    <col min="15349" max="15584" width="8.85546875" style="1" bestFit="1"/>
    <col min="15585" max="15585" width="4.140625" style="1" bestFit="1" customWidth="1"/>
    <col min="15586" max="15586" width="30.42578125" style="1" bestFit="1" customWidth="1"/>
    <col min="15587" max="15587" width="6.7109375" style="1" bestFit="1" customWidth="1"/>
    <col min="15588" max="15588" width="10.140625" style="1" bestFit="1" customWidth="1"/>
    <col min="15589" max="15589" width="9.85546875" style="1" bestFit="1" customWidth="1"/>
    <col min="15590" max="15590" width="11.5703125" style="1" bestFit="1" customWidth="1"/>
    <col min="15591" max="15591" width="9.85546875" style="1" bestFit="1" customWidth="1"/>
    <col min="15592" max="15592" width="11.42578125" style="1" bestFit="1" customWidth="1"/>
    <col min="15593" max="15593" width="9.85546875" style="1" bestFit="1" customWidth="1"/>
    <col min="15594" max="15594" width="11.28515625" style="1" bestFit="1" customWidth="1"/>
    <col min="15595" max="15595" width="9.85546875" style="1" bestFit="1" customWidth="1"/>
    <col min="15596" max="15596" width="12" style="1" bestFit="1" customWidth="1"/>
    <col min="15597" max="15597" width="9.85546875" style="1" bestFit="1" customWidth="1"/>
    <col min="15598" max="15598" width="11.85546875" style="1" bestFit="1" customWidth="1"/>
    <col min="15599" max="15599" width="9.85546875" style="1" bestFit="1" customWidth="1"/>
    <col min="15600" max="15600" width="8.28515625" style="1" bestFit="1" customWidth="1"/>
    <col min="15601" max="15601" width="11.5703125" style="1" bestFit="1" customWidth="1"/>
    <col min="15602" max="15602" width="10" style="1" bestFit="1" customWidth="1"/>
    <col min="15603" max="15603" width="12.42578125" style="1" bestFit="1" customWidth="1"/>
    <col min="15604" max="15604" width="11" style="1" bestFit="1" customWidth="1"/>
    <col min="15605" max="15840" width="8.85546875" style="1" bestFit="1"/>
    <col min="15841" max="16384" width="8.85546875" style="1" customWidth="1"/>
  </cols>
  <sheetData>
    <row r="1" spans="1:17" s="3" customFormat="1" ht="12" x14ac:dyDescent="0.25">
      <c r="F1" s="4"/>
      <c r="G1" s="4"/>
      <c r="H1" s="4"/>
      <c r="P1" s="5" t="s">
        <v>57</v>
      </c>
    </row>
    <row r="2" spans="1:17" s="3" customFormat="1" ht="30.75" customHeight="1" x14ac:dyDescent="0.25">
      <c r="F2" s="4"/>
      <c r="G2" s="4"/>
      <c r="H2" s="4"/>
      <c r="J2" s="80" t="s">
        <v>58</v>
      </c>
      <c r="K2" s="80"/>
      <c r="L2" s="80"/>
      <c r="M2" s="80"/>
      <c r="N2" s="80"/>
      <c r="O2" s="80"/>
      <c r="P2" s="80"/>
    </row>
    <row r="3" spans="1:17" s="6" customFormat="1" ht="11.25" x14ac:dyDescent="0.25"/>
    <row r="4" spans="1:17" ht="15.75" customHeight="1" x14ac:dyDescent="0.25">
      <c r="A4" s="89" t="s">
        <v>0</v>
      </c>
      <c r="B4" s="89"/>
      <c r="C4" s="89"/>
      <c r="D4" s="89"/>
      <c r="E4" s="89"/>
      <c r="F4" s="89"/>
      <c r="G4" s="89"/>
      <c r="H4" s="89"/>
      <c r="I4" s="89"/>
      <c r="J4" s="89"/>
      <c r="K4" s="89"/>
      <c r="L4" s="89"/>
      <c r="M4" s="89"/>
      <c r="N4" s="89"/>
      <c r="O4" s="89"/>
      <c r="P4" s="89"/>
      <c r="Q4" s="7"/>
    </row>
    <row r="5" spans="1:17" ht="15.75" customHeight="1" x14ac:dyDescent="0.25">
      <c r="A5" s="89" t="s">
        <v>1</v>
      </c>
      <c r="B5" s="89"/>
      <c r="C5" s="89"/>
      <c r="D5" s="89"/>
      <c r="E5" s="89"/>
      <c r="F5" s="89"/>
      <c r="G5" s="89"/>
      <c r="H5" s="89"/>
      <c r="I5" s="89"/>
      <c r="J5" s="89"/>
      <c r="K5" s="89"/>
      <c r="L5" s="89"/>
      <c r="M5" s="89"/>
      <c r="N5" s="89"/>
      <c r="O5" s="89"/>
      <c r="P5" s="89"/>
      <c r="Q5" s="7"/>
    </row>
    <row r="6" spans="1:17" ht="15.75" customHeight="1" x14ac:dyDescent="0.25">
      <c r="A6" s="89" t="s">
        <v>32</v>
      </c>
      <c r="B6" s="89"/>
      <c r="C6" s="89"/>
      <c r="D6" s="89"/>
      <c r="E6" s="89"/>
      <c r="F6" s="89"/>
      <c r="G6" s="89"/>
      <c r="H6" s="89"/>
      <c r="I6" s="89"/>
      <c r="J6" s="89"/>
      <c r="K6" s="89"/>
      <c r="L6" s="89"/>
      <c r="M6" s="89"/>
      <c r="N6" s="89"/>
      <c r="O6" s="89"/>
      <c r="P6" s="89"/>
      <c r="Q6" s="7"/>
    </row>
    <row r="7" spans="1:17" s="8" customFormat="1" ht="11.25" x14ac:dyDescent="0.25">
      <c r="N7" s="6"/>
      <c r="O7" s="6"/>
      <c r="Q7" s="9"/>
    </row>
    <row r="8" spans="1:17" s="10" customFormat="1" ht="15.75" customHeight="1" x14ac:dyDescent="0.25">
      <c r="A8" s="90" t="s">
        <v>2</v>
      </c>
      <c r="B8" s="90"/>
      <c r="C8" s="90"/>
      <c r="D8" s="90"/>
      <c r="E8" s="91">
        <f>SUMIF(P35,"&gt;0")</f>
        <v>2756055.4499999997</v>
      </c>
      <c r="F8" s="91"/>
      <c r="G8" s="92" t="s">
        <v>3</v>
      </c>
      <c r="H8" s="92"/>
      <c r="I8" s="11"/>
      <c r="J8" s="12"/>
      <c r="K8" s="12"/>
      <c r="L8" s="11"/>
      <c r="M8" s="11"/>
      <c r="N8" s="11"/>
      <c r="O8" s="13" t="s">
        <v>4</v>
      </c>
      <c r="P8" s="14"/>
    </row>
    <row r="9" spans="1:17" s="6" customFormat="1" ht="11.25" x14ac:dyDescent="0.25">
      <c r="A9" s="15"/>
      <c r="B9" s="16"/>
      <c r="C9" s="15"/>
      <c r="D9" s="17"/>
      <c r="E9" s="18"/>
      <c r="F9" s="18"/>
      <c r="G9" s="18"/>
      <c r="H9" s="18"/>
      <c r="I9" s="18"/>
      <c r="J9" s="18"/>
      <c r="K9" s="18"/>
      <c r="L9" s="15"/>
      <c r="M9" s="15"/>
      <c r="N9" s="15"/>
      <c r="O9" s="13" t="s">
        <v>5</v>
      </c>
      <c r="P9" s="19"/>
    </row>
    <row r="10" spans="1:17" ht="27.75" customHeight="1" x14ac:dyDescent="0.25">
      <c r="A10" s="84" t="s">
        <v>6</v>
      </c>
      <c r="B10" s="84" t="s">
        <v>7</v>
      </c>
      <c r="C10" s="88" t="s">
        <v>8</v>
      </c>
      <c r="D10" s="88"/>
      <c r="E10" s="87" t="s">
        <v>29</v>
      </c>
      <c r="F10" s="87"/>
      <c r="G10" s="87" t="s">
        <v>30</v>
      </c>
      <c r="H10" s="87"/>
      <c r="I10" s="87" t="s">
        <v>28</v>
      </c>
      <c r="J10" s="87"/>
      <c r="K10" s="85" t="s">
        <v>9</v>
      </c>
      <c r="L10" s="84" t="s">
        <v>10</v>
      </c>
      <c r="M10" s="84" t="s">
        <v>11</v>
      </c>
      <c r="N10" s="84" t="s">
        <v>12</v>
      </c>
      <c r="O10" s="84" t="s">
        <v>13</v>
      </c>
      <c r="P10" s="85" t="s">
        <v>14</v>
      </c>
    </row>
    <row r="11" spans="1:17" ht="27" customHeight="1" x14ac:dyDescent="0.25">
      <c r="A11" s="84"/>
      <c r="B11" s="84"/>
      <c r="C11" s="70" t="s">
        <v>15</v>
      </c>
      <c r="D11" s="71"/>
      <c r="E11" s="72" t="s">
        <v>16</v>
      </c>
      <c r="F11" s="72" t="s">
        <v>17</v>
      </c>
      <c r="G11" s="72" t="s">
        <v>16</v>
      </c>
      <c r="H11" s="72" t="s">
        <v>17</v>
      </c>
      <c r="I11" s="72" t="s">
        <v>16</v>
      </c>
      <c r="J11" s="72" t="s">
        <v>17</v>
      </c>
      <c r="K11" s="85"/>
      <c r="L11" s="84"/>
      <c r="M11" s="84"/>
      <c r="N11" s="84"/>
      <c r="O11" s="84"/>
      <c r="P11" s="85"/>
    </row>
    <row r="12" spans="1:17" ht="27" customHeight="1" x14ac:dyDescent="0.25">
      <c r="A12" s="40">
        <v>1</v>
      </c>
      <c r="B12" s="38" t="s">
        <v>33</v>
      </c>
      <c r="C12" s="34" t="s">
        <v>18</v>
      </c>
      <c r="D12" s="35">
        <v>1000</v>
      </c>
      <c r="E12" s="41">
        <v>200</v>
      </c>
      <c r="F12" s="42">
        <f t="shared" ref="F12:F19" si="0">E12*D12</f>
        <v>200000</v>
      </c>
      <c r="G12" s="43">
        <v>250</v>
      </c>
      <c r="H12" s="42">
        <f t="shared" ref="H12:H19" si="1">G12*D12</f>
        <v>250000</v>
      </c>
      <c r="I12" s="41">
        <v>200</v>
      </c>
      <c r="J12" s="37">
        <f t="shared" ref="J12:J19" si="2">I12*D12</f>
        <v>200000</v>
      </c>
      <c r="K12" s="58">
        <f>ROUND(AVERAGE(E12,G12,I12),2)</f>
        <v>216.67</v>
      </c>
      <c r="L12" s="36">
        <f>COUNTA(E12,G12,I12)</f>
        <v>3</v>
      </c>
      <c r="M12" s="37">
        <f>STDEV(E12,G12,I12)</f>
        <v>28.867513459481206</v>
      </c>
      <c r="N12" s="37">
        <f>M12/K12*100</f>
        <v>13.323262777256293</v>
      </c>
      <c r="O12" s="36" t="str">
        <f>IF(N12&lt;33,$O$8,$O$9)</f>
        <v>ОДН</v>
      </c>
      <c r="P12" s="58">
        <f t="shared" ref="P12:P34" si="3">D12*K12</f>
        <v>216670</v>
      </c>
    </row>
    <row r="13" spans="1:17" ht="27" customHeight="1" x14ac:dyDescent="0.25">
      <c r="A13" s="40">
        <v>2</v>
      </c>
      <c r="B13" s="38" t="s">
        <v>37</v>
      </c>
      <c r="C13" s="35" t="s">
        <v>18</v>
      </c>
      <c r="D13" s="35">
        <v>600</v>
      </c>
      <c r="E13" s="44">
        <v>410</v>
      </c>
      <c r="F13" s="45">
        <f t="shared" si="0"/>
        <v>246000</v>
      </c>
      <c r="G13" s="43">
        <v>340</v>
      </c>
      <c r="H13" s="45">
        <f t="shared" si="1"/>
        <v>204000</v>
      </c>
      <c r="I13" s="44">
        <v>300</v>
      </c>
      <c r="J13" s="37">
        <f t="shared" si="2"/>
        <v>180000</v>
      </c>
      <c r="K13" s="58">
        <f t="shared" ref="K13:K34" si="4">ROUND(AVERAGE(E13,G13,I13),2)</f>
        <v>350</v>
      </c>
      <c r="L13" s="36">
        <f t="shared" ref="L13:L34" si="5">COUNTA(E13,G13,I13)</f>
        <v>3</v>
      </c>
      <c r="M13" s="37">
        <f t="shared" ref="M13:M34" si="6">STDEV(E13,G13,I13)</f>
        <v>55.677643628300217</v>
      </c>
      <c r="N13" s="37">
        <f t="shared" ref="N13:N34" si="7">M13/K13*100</f>
        <v>15.907898179514349</v>
      </c>
      <c r="O13" s="36" t="str">
        <f t="shared" ref="O13:O19" si="8">IF(N13&lt;33,$O$8,$O$9)</f>
        <v>ОДН</v>
      </c>
      <c r="P13" s="58">
        <f t="shared" si="3"/>
        <v>210000</v>
      </c>
    </row>
    <row r="14" spans="1:17" s="57" customFormat="1" ht="40.5" customHeight="1" x14ac:dyDescent="0.25">
      <c r="A14" s="48">
        <v>3</v>
      </c>
      <c r="B14" s="38" t="s">
        <v>35</v>
      </c>
      <c r="C14" s="50" t="s">
        <v>18</v>
      </c>
      <c r="D14" s="50">
        <v>75</v>
      </c>
      <c r="E14" s="64">
        <v>300</v>
      </c>
      <c r="F14" s="52">
        <f t="shared" si="0"/>
        <v>22500</v>
      </c>
      <c r="G14" s="53">
        <v>290</v>
      </c>
      <c r="H14" s="52">
        <f t="shared" si="1"/>
        <v>21750</v>
      </c>
      <c r="I14" s="64">
        <v>350</v>
      </c>
      <c r="J14" s="54">
        <f t="shared" si="2"/>
        <v>26250</v>
      </c>
      <c r="K14" s="58">
        <f t="shared" si="4"/>
        <v>313.33</v>
      </c>
      <c r="L14" s="36">
        <f t="shared" si="5"/>
        <v>3</v>
      </c>
      <c r="M14" s="37">
        <f t="shared" si="6"/>
        <v>32.145502536643185</v>
      </c>
      <c r="N14" s="37">
        <f t="shared" si="7"/>
        <v>10.25931207884441</v>
      </c>
      <c r="O14" s="55" t="str">
        <f t="shared" si="8"/>
        <v>ОДН</v>
      </c>
      <c r="P14" s="59">
        <f t="shared" si="3"/>
        <v>23499.75</v>
      </c>
    </row>
    <row r="15" spans="1:17" s="57" customFormat="1" ht="27" customHeight="1" x14ac:dyDescent="0.25">
      <c r="A15" s="48">
        <v>4</v>
      </c>
      <c r="B15" s="38" t="s">
        <v>36</v>
      </c>
      <c r="C15" s="50" t="s">
        <v>18</v>
      </c>
      <c r="D15" s="50">
        <v>900</v>
      </c>
      <c r="E15" s="51">
        <v>300</v>
      </c>
      <c r="F15" s="52">
        <f t="shared" si="0"/>
        <v>270000</v>
      </c>
      <c r="G15" s="53">
        <v>256</v>
      </c>
      <c r="H15" s="52">
        <f t="shared" si="1"/>
        <v>230400</v>
      </c>
      <c r="I15" s="51">
        <v>290</v>
      </c>
      <c r="J15" s="54">
        <f t="shared" si="2"/>
        <v>261000</v>
      </c>
      <c r="K15" s="58">
        <f t="shared" si="4"/>
        <v>282</v>
      </c>
      <c r="L15" s="36">
        <f t="shared" si="5"/>
        <v>3</v>
      </c>
      <c r="M15" s="37">
        <f t="shared" si="6"/>
        <v>23.065125189341593</v>
      </c>
      <c r="N15" s="37">
        <f t="shared" si="7"/>
        <v>8.1791224075679398</v>
      </c>
      <c r="O15" s="55" t="str">
        <f t="shared" si="8"/>
        <v>ОДН</v>
      </c>
      <c r="P15" s="59">
        <f t="shared" si="3"/>
        <v>253800</v>
      </c>
    </row>
    <row r="16" spans="1:17" s="57" customFormat="1" ht="27" customHeight="1" x14ac:dyDescent="0.25">
      <c r="A16" s="48">
        <v>5</v>
      </c>
      <c r="B16" s="38" t="s">
        <v>39</v>
      </c>
      <c r="C16" s="50" t="s">
        <v>18</v>
      </c>
      <c r="D16" s="50">
        <v>500</v>
      </c>
      <c r="E16" s="51">
        <v>320</v>
      </c>
      <c r="F16" s="52">
        <f t="shared" ref="F16" si="9">E16*D16</f>
        <v>160000</v>
      </c>
      <c r="G16" s="53">
        <v>395</v>
      </c>
      <c r="H16" s="52">
        <f t="shared" ref="H16" si="10">G16*D16</f>
        <v>197500</v>
      </c>
      <c r="I16" s="51">
        <v>330</v>
      </c>
      <c r="J16" s="54">
        <f t="shared" ref="J16" si="11">I16*D16</f>
        <v>165000</v>
      </c>
      <c r="K16" s="58">
        <f t="shared" si="4"/>
        <v>348.33</v>
      </c>
      <c r="L16" s="36">
        <f t="shared" si="5"/>
        <v>3</v>
      </c>
      <c r="M16" s="37">
        <f t="shared" si="6"/>
        <v>40.722639076235389</v>
      </c>
      <c r="N16" s="37">
        <f t="shared" si="7"/>
        <v>11.690821656542759</v>
      </c>
      <c r="O16" s="55" t="str">
        <f t="shared" ref="O16" si="12">IF(N16&lt;33,$O$8,$O$9)</f>
        <v>ОДН</v>
      </c>
      <c r="P16" s="59">
        <f t="shared" si="3"/>
        <v>174165</v>
      </c>
    </row>
    <row r="17" spans="1:16" s="57" customFormat="1" ht="27" customHeight="1" x14ac:dyDescent="0.25">
      <c r="A17" s="48">
        <v>6</v>
      </c>
      <c r="B17" s="38" t="s">
        <v>40</v>
      </c>
      <c r="C17" s="50" t="s">
        <v>18</v>
      </c>
      <c r="D17" s="50">
        <v>1000</v>
      </c>
      <c r="E17" s="51">
        <v>300</v>
      </c>
      <c r="F17" s="52">
        <f t="shared" si="0"/>
        <v>300000</v>
      </c>
      <c r="G17" s="53">
        <v>325</v>
      </c>
      <c r="H17" s="52">
        <f t="shared" si="1"/>
        <v>325000</v>
      </c>
      <c r="I17" s="51">
        <v>300</v>
      </c>
      <c r="J17" s="54">
        <f t="shared" si="2"/>
        <v>300000</v>
      </c>
      <c r="K17" s="58">
        <f t="shared" si="4"/>
        <v>308.33</v>
      </c>
      <c r="L17" s="36">
        <f t="shared" si="5"/>
        <v>3</v>
      </c>
      <c r="M17" s="37">
        <f t="shared" si="6"/>
        <v>14.433756729740644</v>
      </c>
      <c r="N17" s="37">
        <f t="shared" si="7"/>
        <v>4.6812690071483942</v>
      </c>
      <c r="O17" s="55" t="str">
        <f t="shared" si="8"/>
        <v>ОДН</v>
      </c>
      <c r="P17" s="59">
        <f t="shared" si="3"/>
        <v>308330</v>
      </c>
    </row>
    <row r="18" spans="1:16" s="57" customFormat="1" ht="27" customHeight="1" x14ac:dyDescent="0.25">
      <c r="A18" s="48">
        <v>7</v>
      </c>
      <c r="B18" s="38" t="s">
        <v>59</v>
      </c>
      <c r="C18" s="50" t="s">
        <v>18</v>
      </c>
      <c r="D18" s="50">
        <v>1100</v>
      </c>
      <c r="E18" s="51">
        <v>310</v>
      </c>
      <c r="F18" s="52">
        <f t="shared" ref="F18" si="13">E18*D18</f>
        <v>341000</v>
      </c>
      <c r="G18" s="53">
        <v>300</v>
      </c>
      <c r="H18" s="52">
        <f t="shared" ref="H18" si="14">G18*D18</f>
        <v>330000</v>
      </c>
      <c r="I18" s="51">
        <v>350</v>
      </c>
      <c r="J18" s="54">
        <f t="shared" ref="J18" si="15">I18*D18</f>
        <v>385000</v>
      </c>
      <c r="K18" s="58">
        <f t="shared" si="4"/>
        <v>320</v>
      </c>
      <c r="L18" s="36">
        <f t="shared" si="5"/>
        <v>3</v>
      </c>
      <c r="M18" s="37">
        <f t="shared" si="6"/>
        <v>26.457513110645905</v>
      </c>
      <c r="N18" s="37">
        <f t="shared" si="7"/>
        <v>8.2679728470768463</v>
      </c>
      <c r="O18" s="55" t="str">
        <f t="shared" ref="O18" si="16">IF(N18&lt;33,$O$8,$O$9)</f>
        <v>ОДН</v>
      </c>
      <c r="P18" s="59">
        <f t="shared" si="3"/>
        <v>352000</v>
      </c>
    </row>
    <row r="19" spans="1:16" s="57" customFormat="1" ht="27" customHeight="1" x14ac:dyDescent="0.25">
      <c r="A19" s="48">
        <v>8</v>
      </c>
      <c r="B19" s="38" t="s">
        <v>48</v>
      </c>
      <c r="C19" s="50" t="s">
        <v>18</v>
      </c>
      <c r="D19" s="74">
        <v>3200</v>
      </c>
      <c r="E19" s="51">
        <v>85</v>
      </c>
      <c r="F19" s="52">
        <f t="shared" si="0"/>
        <v>272000</v>
      </c>
      <c r="G19" s="53">
        <v>85</v>
      </c>
      <c r="H19" s="52">
        <f t="shared" si="1"/>
        <v>272000</v>
      </c>
      <c r="I19" s="51">
        <v>89</v>
      </c>
      <c r="J19" s="54">
        <f t="shared" si="2"/>
        <v>284800</v>
      </c>
      <c r="K19" s="58">
        <f t="shared" si="4"/>
        <v>86.33</v>
      </c>
      <c r="L19" s="36">
        <f t="shared" si="5"/>
        <v>3</v>
      </c>
      <c r="M19" s="37">
        <f t="shared" si="6"/>
        <v>2.3094010767585034</v>
      </c>
      <c r="N19" s="37">
        <f t="shared" si="7"/>
        <v>2.6750852273352295</v>
      </c>
      <c r="O19" s="55" t="str">
        <f t="shared" si="8"/>
        <v>ОДН</v>
      </c>
      <c r="P19" s="59">
        <f t="shared" si="3"/>
        <v>276256</v>
      </c>
    </row>
    <row r="20" spans="1:16" ht="27" customHeight="1" x14ac:dyDescent="0.25">
      <c r="A20" s="48">
        <v>9</v>
      </c>
      <c r="B20" s="49" t="s">
        <v>49</v>
      </c>
      <c r="C20" s="35" t="s">
        <v>18</v>
      </c>
      <c r="D20" s="35">
        <v>1500</v>
      </c>
      <c r="E20" s="44">
        <v>73</v>
      </c>
      <c r="F20" s="45">
        <f t="shared" ref="F20:F24" si="17">E20*D20</f>
        <v>109500</v>
      </c>
      <c r="G20" s="43">
        <v>120</v>
      </c>
      <c r="H20" s="45">
        <f t="shared" ref="H20:H24" si="18">G20*D20</f>
        <v>180000</v>
      </c>
      <c r="I20" s="44">
        <v>89</v>
      </c>
      <c r="J20" s="37">
        <f t="shared" ref="J20:J24" si="19">I20*D20</f>
        <v>133500</v>
      </c>
      <c r="K20" s="58">
        <f t="shared" si="4"/>
        <v>94</v>
      </c>
      <c r="L20" s="36">
        <f t="shared" si="5"/>
        <v>3</v>
      </c>
      <c r="M20" s="37">
        <f t="shared" si="6"/>
        <v>23.895606290697042</v>
      </c>
      <c r="N20" s="37">
        <f t="shared" si="7"/>
        <v>25.420857756060684</v>
      </c>
      <c r="O20" s="36" t="str">
        <f t="shared" ref="O20:O24" si="20">IF(N20&lt;33,$O$8,$O$9)</f>
        <v>ОДН</v>
      </c>
      <c r="P20" s="58">
        <f t="shared" si="3"/>
        <v>141000</v>
      </c>
    </row>
    <row r="21" spans="1:16" ht="27" customHeight="1" x14ac:dyDescent="0.25">
      <c r="A21" s="48">
        <v>10</v>
      </c>
      <c r="B21" s="38" t="s">
        <v>51</v>
      </c>
      <c r="C21" s="35" t="s">
        <v>18</v>
      </c>
      <c r="D21" s="35">
        <v>1200</v>
      </c>
      <c r="E21" s="44">
        <v>83</v>
      </c>
      <c r="F21" s="54">
        <f t="shared" si="17"/>
        <v>99600</v>
      </c>
      <c r="G21" s="46">
        <v>115</v>
      </c>
      <c r="H21" s="54">
        <f t="shared" si="18"/>
        <v>138000</v>
      </c>
      <c r="I21" s="44">
        <v>89</v>
      </c>
      <c r="J21" s="54">
        <f t="shared" si="19"/>
        <v>106800</v>
      </c>
      <c r="K21" s="58">
        <f t="shared" si="4"/>
        <v>95.67</v>
      </c>
      <c r="L21" s="36">
        <f t="shared" si="5"/>
        <v>3</v>
      </c>
      <c r="M21" s="37">
        <f t="shared" si="6"/>
        <v>17.009801096230781</v>
      </c>
      <c r="N21" s="37">
        <f t="shared" si="7"/>
        <v>17.779660391168374</v>
      </c>
      <c r="O21" s="36" t="str">
        <f t="shared" si="20"/>
        <v>ОДН</v>
      </c>
      <c r="P21" s="59">
        <f t="shared" si="3"/>
        <v>114804</v>
      </c>
    </row>
    <row r="22" spans="1:16" ht="27" customHeight="1" x14ac:dyDescent="0.25">
      <c r="A22" s="48">
        <v>11</v>
      </c>
      <c r="B22" s="38" t="s">
        <v>60</v>
      </c>
      <c r="C22" s="35" t="s">
        <v>18</v>
      </c>
      <c r="D22" s="35">
        <v>1200</v>
      </c>
      <c r="E22" s="44">
        <v>88</v>
      </c>
      <c r="F22" s="45">
        <f t="shared" si="17"/>
        <v>105600</v>
      </c>
      <c r="G22" s="46">
        <v>88</v>
      </c>
      <c r="H22" s="45">
        <f t="shared" si="18"/>
        <v>105600</v>
      </c>
      <c r="I22" s="44">
        <v>89</v>
      </c>
      <c r="J22" s="37">
        <f t="shared" si="19"/>
        <v>106800</v>
      </c>
      <c r="K22" s="58">
        <f t="shared" si="4"/>
        <v>88.33</v>
      </c>
      <c r="L22" s="36">
        <f t="shared" si="5"/>
        <v>3</v>
      </c>
      <c r="M22" s="37">
        <f t="shared" si="6"/>
        <v>0.57735026918962573</v>
      </c>
      <c r="N22" s="37">
        <f t="shared" si="7"/>
        <v>0.65362874356348433</v>
      </c>
      <c r="O22" s="36" t="str">
        <f t="shared" si="20"/>
        <v>ОДН</v>
      </c>
      <c r="P22" s="58">
        <f t="shared" si="3"/>
        <v>105996</v>
      </c>
    </row>
    <row r="23" spans="1:16" ht="27" customHeight="1" x14ac:dyDescent="0.25">
      <c r="A23" s="48">
        <v>12</v>
      </c>
      <c r="B23" s="38" t="s">
        <v>53</v>
      </c>
      <c r="C23" s="35" t="s">
        <v>18</v>
      </c>
      <c r="D23" s="35">
        <v>15</v>
      </c>
      <c r="E23" s="44">
        <v>380</v>
      </c>
      <c r="F23" s="45">
        <f t="shared" si="17"/>
        <v>5700</v>
      </c>
      <c r="G23" s="43">
        <v>550</v>
      </c>
      <c r="H23" s="45">
        <f t="shared" si="18"/>
        <v>8250</v>
      </c>
      <c r="I23" s="44">
        <v>450</v>
      </c>
      <c r="J23" s="37">
        <f t="shared" si="19"/>
        <v>6750</v>
      </c>
      <c r="K23" s="58">
        <f t="shared" si="4"/>
        <v>460</v>
      </c>
      <c r="L23" s="36">
        <f t="shared" si="5"/>
        <v>3</v>
      </c>
      <c r="M23" s="37">
        <f t="shared" si="6"/>
        <v>85.440037453175307</v>
      </c>
      <c r="N23" s="37">
        <f t="shared" si="7"/>
        <v>18.573921185472894</v>
      </c>
      <c r="O23" s="36" t="str">
        <f t="shared" si="20"/>
        <v>ОДН</v>
      </c>
      <c r="P23" s="58">
        <f t="shared" si="3"/>
        <v>6900</v>
      </c>
    </row>
    <row r="24" spans="1:16" ht="27" customHeight="1" x14ac:dyDescent="0.25">
      <c r="A24" s="48">
        <v>13</v>
      </c>
      <c r="B24" s="38" t="s">
        <v>52</v>
      </c>
      <c r="C24" s="35" t="s">
        <v>18</v>
      </c>
      <c r="D24" s="74">
        <v>1100</v>
      </c>
      <c r="E24" s="60">
        <v>85</v>
      </c>
      <c r="F24" s="37">
        <f t="shared" si="17"/>
        <v>93500</v>
      </c>
      <c r="G24" s="66">
        <v>92</v>
      </c>
      <c r="H24" s="37">
        <f t="shared" si="18"/>
        <v>101200</v>
      </c>
      <c r="I24" s="60">
        <v>89</v>
      </c>
      <c r="J24" s="37">
        <f t="shared" si="19"/>
        <v>97900</v>
      </c>
      <c r="K24" s="58">
        <f t="shared" si="4"/>
        <v>88.67</v>
      </c>
      <c r="L24" s="36">
        <f t="shared" si="5"/>
        <v>3</v>
      </c>
      <c r="M24" s="37">
        <f t="shared" si="6"/>
        <v>3.5118845842842461</v>
      </c>
      <c r="N24" s="37">
        <f t="shared" si="7"/>
        <v>3.960623191929904</v>
      </c>
      <c r="O24" s="36" t="str">
        <f t="shared" si="20"/>
        <v>ОДН</v>
      </c>
      <c r="P24" s="58">
        <f t="shared" si="3"/>
        <v>97537</v>
      </c>
    </row>
    <row r="25" spans="1:16" ht="27" customHeight="1" x14ac:dyDescent="0.25">
      <c r="A25" s="48">
        <v>14</v>
      </c>
      <c r="B25" s="49" t="s">
        <v>54</v>
      </c>
      <c r="C25" s="35" t="s">
        <v>18</v>
      </c>
      <c r="D25" s="35">
        <v>250</v>
      </c>
      <c r="E25" s="44">
        <v>255</v>
      </c>
      <c r="F25" s="45">
        <f t="shared" ref="F25:F34" si="21">E25*D25</f>
        <v>63750</v>
      </c>
      <c r="G25" s="43">
        <v>390</v>
      </c>
      <c r="H25" s="45">
        <f t="shared" ref="H25:H34" si="22">G25*D25</f>
        <v>97500</v>
      </c>
      <c r="I25" s="44">
        <v>260</v>
      </c>
      <c r="J25" s="37">
        <f t="shared" ref="J25:J27" si="23">I25*D25</f>
        <v>65000</v>
      </c>
      <c r="K25" s="58">
        <f t="shared" si="4"/>
        <v>301.67</v>
      </c>
      <c r="L25" s="36">
        <f t="shared" si="5"/>
        <v>3</v>
      </c>
      <c r="M25" s="37">
        <f t="shared" si="6"/>
        <v>76.539750021366956</v>
      </c>
      <c r="N25" s="37">
        <f t="shared" si="7"/>
        <v>25.37201247103356</v>
      </c>
      <c r="O25" s="36" t="str">
        <f t="shared" ref="O25:O34" si="24">IF(N25&lt;33,$O$8,$O$9)</f>
        <v>ОДН</v>
      </c>
      <c r="P25" s="58">
        <f t="shared" si="3"/>
        <v>75417.5</v>
      </c>
    </row>
    <row r="26" spans="1:16" ht="27" customHeight="1" x14ac:dyDescent="0.25">
      <c r="A26" s="48">
        <v>15</v>
      </c>
      <c r="B26" s="49" t="s">
        <v>61</v>
      </c>
      <c r="C26" s="35" t="s">
        <v>18</v>
      </c>
      <c r="D26" s="35">
        <v>250</v>
      </c>
      <c r="E26" s="44">
        <v>420</v>
      </c>
      <c r="F26" s="45">
        <f t="shared" si="21"/>
        <v>105000</v>
      </c>
      <c r="G26" s="43">
        <v>420</v>
      </c>
      <c r="H26" s="45">
        <f t="shared" si="22"/>
        <v>105000</v>
      </c>
      <c r="I26" s="44">
        <v>280</v>
      </c>
      <c r="J26" s="37">
        <f t="shared" si="23"/>
        <v>70000</v>
      </c>
      <c r="K26" s="58">
        <f t="shared" si="4"/>
        <v>373.33</v>
      </c>
      <c r="L26" s="36">
        <f t="shared" si="5"/>
        <v>3</v>
      </c>
      <c r="M26" s="37">
        <f t="shared" si="6"/>
        <v>80.829037686547665</v>
      </c>
      <c r="N26" s="37">
        <f t="shared" si="7"/>
        <v>21.650828405578888</v>
      </c>
      <c r="O26" s="36" t="str">
        <f t="shared" si="24"/>
        <v>ОДН</v>
      </c>
      <c r="P26" s="58">
        <f t="shared" si="3"/>
        <v>93332.5</v>
      </c>
    </row>
    <row r="27" spans="1:16" s="57" customFormat="1" ht="37.5" customHeight="1" x14ac:dyDescent="0.25">
      <c r="A27" s="48">
        <v>16</v>
      </c>
      <c r="B27" s="38" t="s">
        <v>62</v>
      </c>
      <c r="C27" s="50" t="s">
        <v>18</v>
      </c>
      <c r="D27" s="50">
        <v>50</v>
      </c>
      <c r="E27" s="51">
        <v>420</v>
      </c>
      <c r="F27" s="52">
        <f t="shared" si="21"/>
        <v>21000</v>
      </c>
      <c r="G27" s="53">
        <v>450</v>
      </c>
      <c r="H27" s="52">
        <f t="shared" si="22"/>
        <v>22500</v>
      </c>
      <c r="I27" s="51">
        <v>600</v>
      </c>
      <c r="J27" s="54">
        <f t="shared" si="23"/>
        <v>30000</v>
      </c>
      <c r="K27" s="58">
        <f t="shared" si="4"/>
        <v>490</v>
      </c>
      <c r="L27" s="36">
        <f t="shared" si="5"/>
        <v>3</v>
      </c>
      <c r="M27" s="37">
        <f t="shared" si="6"/>
        <v>96.436507609929549</v>
      </c>
      <c r="N27" s="37">
        <f t="shared" si="7"/>
        <v>19.680919920393787</v>
      </c>
      <c r="O27" s="55" t="str">
        <f t="shared" si="24"/>
        <v>ОДН</v>
      </c>
      <c r="P27" s="59">
        <f t="shared" si="3"/>
        <v>24500</v>
      </c>
    </row>
    <row r="28" spans="1:16" ht="44.25" customHeight="1" x14ac:dyDescent="0.25">
      <c r="A28" s="48">
        <v>17</v>
      </c>
      <c r="B28" s="49" t="s">
        <v>63</v>
      </c>
      <c r="C28" s="35" t="s">
        <v>18</v>
      </c>
      <c r="D28" s="35">
        <v>50</v>
      </c>
      <c r="E28" s="44">
        <v>420</v>
      </c>
      <c r="F28" s="45">
        <f t="shared" si="21"/>
        <v>21000</v>
      </c>
      <c r="G28" s="43">
        <v>550</v>
      </c>
      <c r="H28" s="45">
        <f t="shared" si="22"/>
        <v>27500</v>
      </c>
      <c r="I28" s="44">
        <v>600</v>
      </c>
      <c r="J28" s="37">
        <v>1500</v>
      </c>
      <c r="K28" s="58">
        <f t="shared" si="4"/>
        <v>523.33000000000004</v>
      </c>
      <c r="L28" s="36">
        <f t="shared" si="5"/>
        <v>3</v>
      </c>
      <c r="M28" s="37">
        <f t="shared" si="6"/>
        <v>92.915732431775595</v>
      </c>
      <c r="N28" s="37">
        <f t="shared" si="7"/>
        <v>17.754711641177764</v>
      </c>
      <c r="O28" s="36" t="str">
        <f t="shared" si="24"/>
        <v>ОДН</v>
      </c>
      <c r="P28" s="58">
        <f t="shared" si="3"/>
        <v>26166.500000000004</v>
      </c>
    </row>
    <row r="29" spans="1:16" ht="27" customHeight="1" x14ac:dyDescent="0.25">
      <c r="A29" s="48">
        <v>18</v>
      </c>
      <c r="B29" s="49" t="s">
        <v>64</v>
      </c>
      <c r="C29" s="35" t="s">
        <v>18</v>
      </c>
      <c r="D29" s="35">
        <v>50</v>
      </c>
      <c r="E29" s="44">
        <v>420</v>
      </c>
      <c r="F29" s="45">
        <f t="shared" si="21"/>
        <v>21000</v>
      </c>
      <c r="G29" s="46">
        <v>450</v>
      </c>
      <c r="H29" s="45">
        <f t="shared" si="22"/>
        <v>22500</v>
      </c>
      <c r="I29" s="44">
        <v>600</v>
      </c>
      <c r="J29" s="37">
        <f t="shared" ref="J29:J31" si="25">I29*D29</f>
        <v>30000</v>
      </c>
      <c r="K29" s="58">
        <f t="shared" si="4"/>
        <v>490</v>
      </c>
      <c r="L29" s="36">
        <f t="shared" si="5"/>
        <v>3</v>
      </c>
      <c r="M29" s="37">
        <f t="shared" si="6"/>
        <v>96.436507609929549</v>
      </c>
      <c r="N29" s="37">
        <f t="shared" si="7"/>
        <v>19.680919920393787</v>
      </c>
      <c r="O29" s="36" t="str">
        <f t="shared" si="24"/>
        <v>ОДН</v>
      </c>
      <c r="P29" s="58">
        <f t="shared" si="3"/>
        <v>24500</v>
      </c>
    </row>
    <row r="30" spans="1:16" x14ac:dyDescent="0.25">
      <c r="A30" s="48">
        <v>19</v>
      </c>
      <c r="B30" s="38" t="s">
        <v>41</v>
      </c>
      <c r="C30" s="35" t="s">
        <v>18</v>
      </c>
      <c r="D30" s="35">
        <v>150</v>
      </c>
      <c r="E30" s="61">
        <v>420</v>
      </c>
      <c r="F30" s="62">
        <f t="shared" si="21"/>
        <v>63000</v>
      </c>
      <c r="G30" s="63">
        <v>460</v>
      </c>
      <c r="H30" s="62">
        <f t="shared" si="22"/>
        <v>69000</v>
      </c>
      <c r="I30" s="61">
        <v>263</v>
      </c>
      <c r="J30" s="37">
        <f t="shared" si="25"/>
        <v>39450</v>
      </c>
      <c r="K30" s="58">
        <f t="shared" si="4"/>
        <v>381</v>
      </c>
      <c r="L30" s="36">
        <f t="shared" si="5"/>
        <v>3</v>
      </c>
      <c r="M30" s="37">
        <f t="shared" si="6"/>
        <v>104.12972678346948</v>
      </c>
      <c r="N30" s="37">
        <f t="shared" si="7"/>
        <v>27.330636951041861</v>
      </c>
      <c r="O30" s="36" t="str">
        <f t="shared" si="24"/>
        <v>ОДН</v>
      </c>
      <c r="P30" s="58">
        <f t="shared" si="3"/>
        <v>57150</v>
      </c>
    </row>
    <row r="31" spans="1:16" ht="13.9" customHeight="1" x14ac:dyDescent="0.25">
      <c r="A31" s="48">
        <v>20</v>
      </c>
      <c r="B31" s="38" t="s">
        <v>43</v>
      </c>
      <c r="C31" s="34" t="s">
        <v>18</v>
      </c>
      <c r="D31" s="35">
        <v>90</v>
      </c>
      <c r="E31" s="41">
        <v>450</v>
      </c>
      <c r="F31" s="42">
        <f t="shared" si="21"/>
        <v>40500</v>
      </c>
      <c r="G31" s="43">
        <v>380</v>
      </c>
      <c r="H31" s="42">
        <f t="shared" si="22"/>
        <v>34200</v>
      </c>
      <c r="I31" s="41">
        <v>315</v>
      </c>
      <c r="J31" s="37">
        <f t="shared" si="25"/>
        <v>28350</v>
      </c>
      <c r="K31" s="58">
        <f t="shared" si="4"/>
        <v>381.67</v>
      </c>
      <c r="L31" s="36">
        <f t="shared" si="5"/>
        <v>3</v>
      </c>
      <c r="M31" s="37">
        <f t="shared" si="6"/>
        <v>67.515430335097051</v>
      </c>
      <c r="N31" s="37">
        <f t="shared" si="7"/>
        <v>17.689477908951986</v>
      </c>
      <c r="O31" s="36" t="str">
        <f t="shared" si="24"/>
        <v>ОДН</v>
      </c>
      <c r="P31" s="58">
        <f t="shared" si="3"/>
        <v>34350.300000000003</v>
      </c>
    </row>
    <row r="32" spans="1:16" x14ac:dyDescent="0.25">
      <c r="A32" s="48">
        <v>21</v>
      </c>
      <c r="B32" s="38" t="s">
        <v>65</v>
      </c>
      <c r="C32" s="35" t="s">
        <v>18</v>
      </c>
      <c r="D32" s="35">
        <v>70</v>
      </c>
      <c r="E32" s="44">
        <v>150</v>
      </c>
      <c r="F32" s="45">
        <f t="shared" si="21"/>
        <v>10500</v>
      </c>
      <c r="G32" s="46">
        <v>200</v>
      </c>
      <c r="H32" s="45">
        <f t="shared" si="22"/>
        <v>14000</v>
      </c>
      <c r="I32" s="44">
        <v>162</v>
      </c>
      <c r="J32" s="37">
        <v>150</v>
      </c>
      <c r="K32" s="58">
        <f t="shared" si="4"/>
        <v>170.67</v>
      </c>
      <c r="L32" s="36">
        <f t="shared" si="5"/>
        <v>3</v>
      </c>
      <c r="M32" s="37">
        <f t="shared" si="6"/>
        <v>26.102362600602572</v>
      </c>
      <c r="N32" s="37">
        <f t="shared" si="7"/>
        <v>15.294054374291072</v>
      </c>
      <c r="O32" s="36" t="str">
        <f t="shared" si="24"/>
        <v>ОДН</v>
      </c>
      <c r="P32" s="58">
        <f t="shared" si="3"/>
        <v>11946.9</v>
      </c>
    </row>
    <row r="33" spans="1:17" x14ac:dyDescent="0.25">
      <c r="A33" s="48">
        <v>22</v>
      </c>
      <c r="B33" s="49" t="s">
        <v>42</v>
      </c>
      <c r="C33" s="35" t="s">
        <v>18</v>
      </c>
      <c r="D33" s="35">
        <v>90</v>
      </c>
      <c r="E33" s="44">
        <v>410</v>
      </c>
      <c r="F33" s="45">
        <f t="shared" si="21"/>
        <v>36900</v>
      </c>
      <c r="G33" s="43">
        <v>320</v>
      </c>
      <c r="H33" s="45">
        <f t="shared" si="22"/>
        <v>28800</v>
      </c>
      <c r="I33" s="44">
        <v>350</v>
      </c>
      <c r="J33" s="37">
        <f t="shared" ref="J33:J34" si="26">I33*D33</f>
        <v>31500</v>
      </c>
      <c r="K33" s="58">
        <f t="shared" si="4"/>
        <v>360</v>
      </c>
      <c r="L33" s="36">
        <f t="shared" si="5"/>
        <v>3</v>
      </c>
      <c r="M33" s="37">
        <f t="shared" si="6"/>
        <v>45.825756949558397</v>
      </c>
      <c r="N33" s="37">
        <f t="shared" si="7"/>
        <v>12.729376930432887</v>
      </c>
      <c r="O33" s="36" t="str">
        <f t="shared" si="24"/>
        <v>ОДН</v>
      </c>
      <c r="P33" s="58">
        <f t="shared" si="3"/>
        <v>32400</v>
      </c>
    </row>
    <row r="34" spans="1:17" x14ac:dyDescent="0.25">
      <c r="A34" s="48">
        <v>23</v>
      </c>
      <c r="B34" s="38" t="s">
        <v>56</v>
      </c>
      <c r="C34" s="35" t="s">
        <v>18</v>
      </c>
      <c r="D34" s="35">
        <v>200</v>
      </c>
      <c r="E34" s="44">
        <v>390</v>
      </c>
      <c r="F34" s="45">
        <f t="shared" si="21"/>
        <v>78000</v>
      </c>
      <c r="G34" s="43">
        <v>590</v>
      </c>
      <c r="H34" s="45">
        <f t="shared" si="22"/>
        <v>118000</v>
      </c>
      <c r="I34" s="44">
        <v>450</v>
      </c>
      <c r="J34" s="37">
        <f t="shared" si="26"/>
        <v>90000</v>
      </c>
      <c r="K34" s="58">
        <f t="shared" si="4"/>
        <v>476.67</v>
      </c>
      <c r="L34" s="36">
        <f t="shared" si="5"/>
        <v>3</v>
      </c>
      <c r="M34" s="37">
        <f t="shared" si="6"/>
        <v>102.63202878893759</v>
      </c>
      <c r="N34" s="37">
        <f t="shared" si="7"/>
        <v>21.531044284082821</v>
      </c>
      <c r="O34" s="36" t="str">
        <f t="shared" si="24"/>
        <v>ОДН</v>
      </c>
      <c r="P34" s="58">
        <f t="shared" si="3"/>
        <v>95334</v>
      </c>
    </row>
    <row r="35" spans="1:17" s="22" customFormat="1" ht="12.75" x14ac:dyDescent="0.25">
      <c r="A35" s="86" t="s">
        <v>19</v>
      </c>
      <c r="B35" s="86"/>
      <c r="C35" s="23"/>
      <c r="D35" s="39">
        <f>SUM(D12:D34)</f>
        <v>14640</v>
      </c>
      <c r="E35" s="24"/>
      <c r="F35" s="24"/>
      <c r="G35" s="24"/>
      <c r="H35" s="24"/>
      <c r="I35" s="24"/>
      <c r="J35" s="24"/>
      <c r="K35" s="24"/>
      <c r="L35" s="24"/>
      <c r="M35" s="24"/>
      <c r="N35" s="24"/>
      <c r="O35" s="24"/>
      <c r="P35" s="73">
        <f>SUMIF(P12:P34,"&gt;0")</f>
        <v>2756055.4499999997</v>
      </c>
    </row>
    <row r="36" spans="1:17" s="6" customFormat="1" ht="11.25" x14ac:dyDescent="0.25">
      <c r="P36" s="26"/>
    </row>
    <row r="37" spans="1:17" ht="33.75" customHeight="1" x14ac:dyDescent="0.25">
      <c r="A37" s="82" t="s">
        <v>20</v>
      </c>
      <c r="B37" s="82"/>
      <c r="C37" s="82"/>
      <c r="D37" s="82"/>
      <c r="E37" s="82"/>
      <c r="F37" s="82"/>
      <c r="G37" s="82"/>
      <c r="H37" s="82"/>
      <c r="I37" s="82"/>
      <c r="J37" s="82"/>
      <c r="K37" s="82"/>
      <c r="L37" s="82"/>
      <c r="M37" s="82"/>
      <c r="N37" s="82"/>
      <c r="O37" s="82"/>
      <c r="P37" s="82"/>
    </row>
    <row r="38" spans="1:17" ht="52.5" customHeight="1" x14ac:dyDescent="0.25">
      <c r="A38" s="83" t="s">
        <v>21</v>
      </c>
      <c r="B38" s="83"/>
      <c r="C38" s="83"/>
      <c r="D38" s="83"/>
      <c r="E38" s="83"/>
      <c r="F38" s="83"/>
      <c r="G38" s="83"/>
      <c r="H38" s="83"/>
      <c r="I38" s="83"/>
      <c r="J38" s="83"/>
      <c r="K38" s="83"/>
      <c r="L38" s="83"/>
      <c r="M38" s="83"/>
      <c r="N38" s="83"/>
      <c r="O38" s="83"/>
      <c r="P38" s="83"/>
    </row>
    <row r="39" spans="1:17" ht="75.75" customHeight="1" x14ac:dyDescent="0.25">
      <c r="A39" s="81" t="s">
        <v>22</v>
      </c>
      <c r="B39" s="81"/>
      <c r="C39" s="81"/>
      <c r="D39" s="81"/>
      <c r="E39" s="81"/>
      <c r="F39" s="81"/>
      <c r="G39" s="81"/>
      <c r="H39" s="81"/>
      <c r="I39" s="81"/>
      <c r="J39" s="81"/>
      <c r="K39" s="81"/>
      <c r="L39" s="81"/>
      <c r="M39" s="81"/>
      <c r="N39" s="81"/>
      <c r="O39" s="81"/>
      <c r="P39" s="81"/>
    </row>
    <row r="40" spans="1:17" ht="124.5" customHeight="1" x14ac:dyDescent="0.25">
      <c r="A40" s="81" t="s">
        <v>23</v>
      </c>
      <c r="B40" s="81"/>
      <c r="C40" s="81" t="s">
        <v>24</v>
      </c>
      <c r="D40" s="81"/>
      <c r="E40" s="81"/>
      <c r="F40" s="81"/>
      <c r="G40" s="81"/>
      <c r="H40" s="81"/>
      <c r="I40" s="81"/>
      <c r="J40" s="81"/>
      <c r="K40" s="81"/>
      <c r="L40" s="81"/>
      <c r="M40" s="81"/>
      <c r="N40" s="81"/>
      <c r="O40" s="81"/>
      <c r="P40" s="81"/>
    </row>
    <row r="41" spans="1:17" ht="57.75" customHeight="1" x14ac:dyDescent="0.25">
      <c r="A41" s="81" t="s">
        <v>25</v>
      </c>
      <c r="B41" s="81"/>
      <c r="C41" s="81" t="s">
        <v>26</v>
      </c>
      <c r="D41" s="81"/>
      <c r="E41" s="81"/>
      <c r="F41" s="81"/>
      <c r="G41" s="81"/>
      <c r="H41" s="81"/>
      <c r="I41" s="81"/>
      <c r="J41" s="81"/>
      <c r="K41" s="81"/>
      <c r="L41" s="81"/>
      <c r="M41" s="81"/>
      <c r="N41" s="81"/>
      <c r="O41" s="81"/>
      <c r="P41" s="81"/>
    </row>
    <row r="42" spans="1:17" ht="44.25" customHeight="1" x14ac:dyDescent="0.25">
      <c r="A42" s="81" t="s">
        <v>11</v>
      </c>
      <c r="B42" s="81"/>
      <c r="C42" s="81" t="s">
        <v>27</v>
      </c>
      <c r="D42" s="81"/>
      <c r="E42" s="81"/>
      <c r="F42" s="81"/>
      <c r="G42" s="81"/>
      <c r="H42" s="81"/>
      <c r="I42" s="81"/>
      <c r="J42" s="81"/>
      <c r="K42" s="81"/>
      <c r="L42" s="81"/>
      <c r="M42" s="81"/>
      <c r="N42" s="81"/>
      <c r="O42" s="81"/>
      <c r="P42" s="81"/>
    </row>
    <row r="43" spans="1:17" x14ac:dyDescent="0.25">
      <c r="A43" s="27"/>
      <c r="B43" s="27"/>
      <c r="C43" s="27"/>
      <c r="D43" s="27"/>
      <c r="E43" s="27"/>
      <c r="F43" s="27"/>
      <c r="G43" s="27"/>
      <c r="H43" s="27"/>
      <c r="I43" s="27"/>
      <c r="J43" s="27"/>
      <c r="K43" s="27"/>
      <c r="L43" s="27"/>
      <c r="M43" s="27"/>
      <c r="N43" s="27"/>
      <c r="O43" s="27"/>
      <c r="P43" s="27"/>
    </row>
    <row r="44" spans="1:17" x14ac:dyDescent="0.25">
      <c r="B44" s="28"/>
      <c r="C44" s="28"/>
      <c r="D44" s="29"/>
      <c r="E44" s="30"/>
      <c r="F44" s="31"/>
      <c r="G44" s="32"/>
      <c r="H44" s="30"/>
      <c r="I44" s="30"/>
      <c r="J44" s="30"/>
      <c r="K44" s="32"/>
      <c r="L44" s="33"/>
      <c r="M44" s="30"/>
      <c r="N44" s="30"/>
      <c r="O44" s="30"/>
      <c r="P44" s="30"/>
      <c r="Q44" s="30"/>
    </row>
    <row r="45" spans="1:17" x14ac:dyDescent="0.25">
      <c r="B45" s="65" t="s">
        <v>31</v>
      </c>
    </row>
  </sheetData>
  <sortState xmlns:xlrd2="http://schemas.microsoft.com/office/spreadsheetml/2017/richdata2" ref="B46:B58">
    <sortCondition ref="B46"/>
  </sortState>
  <mergeCells count="29">
    <mergeCell ref="A4:P4"/>
    <mergeCell ref="A5:P5"/>
    <mergeCell ref="A6:P6"/>
    <mergeCell ref="A8:D8"/>
    <mergeCell ref="E8:F8"/>
    <mergeCell ref="G8:H8"/>
    <mergeCell ref="K10:K11"/>
    <mergeCell ref="L10:L11"/>
    <mergeCell ref="A10:A11"/>
    <mergeCell ref="B10:B11"/>
    <mergeCell ref="C10:D10"/>
    <mergeCell ref="E10:F10"/>
    <mergeCell ref="G10:H10"/>
    <mergeCell ref="J2:P2"/>
    <mergeCell ref="A41:B41"/>
    <mergeCell ref="C41:P41"/>
    <mergeCell ref="A42:B42"/>
    <mergeCell ref="C42:P42"/>
    <mergeCell ref="A37:P37"/>
    <mergeCell ref="A38:P38"/>
    <mergeCell ref="A39:P39"/>
    <mergeCell ref="A40:B40"/>
    <mergeCell ref="C40:P40"/>
    <mergeCell ref="M10:M11"/>
    <mergeCell ref="N10:N11"/>
    <mergeCell ref="O10:O11"/>
    <mergeCell ref="P10:P11"/>
    <mergeCell ref="A35:B35"/>
    <mergeCell ref="I10:J10"/>
  </mergeCells>
  <pageMargins left="0.31496062992125984" right="0.31496062992125984" top="0.74803149606299213" bottom="0.35433070866141736" header="0" footer="0.31496062992125984"/>
  <pageSetup paperSize="9" scale="7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
  <sheetViews>
    <sheetView zoomScale="70" zoomScaleNormal="70" workbookViewId="0">
      <selection activeCell="M19" sqref="M19"/>
    </sheetView>
  </sheetViews>
  <sheetFormatPr defaultRowHeight="15" x14ac:dyDescent="0.25"/>
  <sheetData>
    <row r="1" spans="1:16" x14ac:dyDescent="0.25">
      <c r="A1" s="3"/>
      <c r="B1" s="3"/>
      <c r="C1" s="3"/>
      <c r="D1" s="3"/>
      <c r="E1" s="3"/>
      <c r="F1" s="4"/>
      <c r="G1" s="4"/>
      <c r="H1" s="4"/>
      <c r="I1" s="3"/>
      <c r="J1" s="3"/>
      <c r="K1" s="3"/>
      <c r="L1" s="3"/>
      <c r="M1" s="3"/>
      <c r="N1" s="3"/>
      <c r="O1" s="3"/>
      <c r="P1" s="5" t="s">
        <v>57</v>
      </c>
    </row>
    <row r="2" spans="1:16" x14ac:dyDescent="0.25">
      <c r="A2" s="3"/>
      <c r="B2" s="3"/>
      <c r="C2" s="3"/>
      <c r="D2" s="3"/>
      <c r="E2" s="3"/>
      <c r="F2" s="4"/>
      <c r="G2" s="4"/>
      <c r="H2" s="4"/>
      <c r="I2" s="3"/>
      <c r="J2" s="97" t="s">
        <v>58</v>
      </c>
      <c r="K2" s="97"/>
      <c r="L2" s="97"/>
      <c r="M2" s="97"/>
      <c r="N2" s="97"/>
      <c r="O2" s="97"/>
      <c r="P2" s="97"/>
    </row>
    <row r="3" spans="1:16" x14ac:dyDescent="0.25">
      <c r="A3" s="6"/>
      <c r="B3" s="6"/>
      <c r="C3" s="6"/>
      <c r="D3" s="6"/>
      <c r="E3" s="6"/>
      <c r="F3" s="6"/>
      <c r="G3" s="6"/>
      <c r="H3" s="6"/>
      <c r="I3" s="6"/>
      <c r="J3" s="6"/>
      <c r="K3" s="6"/>
      <c r="L3" s="6"/>
      <c r="M3" s="6"/>
      <c r="N3" s="6"/>
      <c r="O3" s="6"/>
      <c r="P3" s="6"/>
    </row>
    <row r="4" spans="1:16" ht="15.75" x14ac:dyDescent="0.25">
      <c r="A4" s="89" t="s">
        <v>0</v>
      </c>
      <c r="B4" s="89"/>
      <c r="C4" s="89"/>
      <c r="D4" s="89"/>
      <c r="E4" s="89"/>
      <c r="F4" s="89"/>
      <c r="G4" s="89"/>
      <c r="H4" s="89"/>
      <c r="I4" s="89"/>
      <c r="J4" s="89"/>
      <c r="K4" s="89"/>
      <c r="L4" s="89"/>
      <c r="M4" s="89"/>
      <c r="N4" s="89"/>
      <c r="O4" s="89"/>
      <c r="P4" s="89"/>
    </row>
    <row r="5" spans="1:16" ht="15.75" x14ac:dyDescent="0.25">
      <c r="A5" s="89" t="s">
        <v>1</v>
      </c>
      <c r="B5" s="89"/>
      <c r="C5" s="89"/>
      <c r="D5" s="89"/>
      <c r="E5" s="89"/>
      <c r="F5" s="89"/>
      <c r="G5" s="89"/>
      <c r="H5" s="89"/>
      <c r="I5" s="89"/>
      <c r="J5" s="89"/>
      <c r="K5" s="89"/>
      <c r="L5" s="89"/>
      <c r="M5" s="89"/>
      <c r="N5" s="89"/>
      <c r="O5" s="89"/>
      <c r="P5" s="89"/>
    </row>
    <row r="6" spans="1:16" ht="15.75" x14ac:dyDescent="0.25">
      <c r="A6" s="89" t="s">
        <v>32</v>
      </c>
      <c r="B6" s="89"/>
      <c r="C6" s="89"/>
      <c r="D6" s="89"/>
      <c r="E6" s="89"/>
      <c r="F6" s="89"/>
      <c r="G6" s="89"/>
      <c r="H6" s="89"/>
      <c r="I6" s="89"/>
      <c r="J6" s="89"/>
      <c r="K6" s="89"/>
      <c r="L6" s="89"/>
      <c r="M6" s="89"/>
      <c r="N6" s="89"/>
      <c r="O6" s="89"/>
      <c r="P6" s="89"/>
    </row>
    <row r="7" spans="1:16" x14ac:dyDescent="0.25">
      <c r="A7" s="8"/>
      <c r="B7" s="8"/>
      <c r="C7" s="8"/>
      <c r="D7" s="8"/>
      <c r="E7" s="8"/>
      <c r="F7" s="8"/>
      <c r="G7" s="8"/>
      <c r="H7" s="8"/>
      <c r="I7" s="8"/>
      <c r="J7" s="8"/>
      <c r="K7" s="8"/>
      <c r="L7" s="8"/>
      <c r="M7" s="8"/>
      <c r="N7" s="6"/>
      <c r="O7" s="6"/>
      <c r="P7" s="8"/>
    </row>
    <row r="8" spans="1:16" ht="15.75" x14ac:dyDescent="0.25">
      <c r="A8" s="90" t="s">
        <v>2</v>
      </c>
      <c r="B8" s="90"/>
      <c r="C8" s="90"/>
      <c r="D8" s="90"/>
      <c r="E8" s="91">
        <f>SUMIF(P36,"&gt;0")</f>
        <v>3467489.1</v>
      </c>
      <c r="F8" s="91"/>
      <c r="G8" s="92" t="s">
        <v>3</v>
      </c>
      <c r="H8" s="92"/>
      <c r="I8" s="11"/>
      <c r="J8" s="12"/>
      <c r="K8" s="12"/>
      <c r="L8" s="11"/>
      <c r="M8" s="11"/>
      <c r="N8" s="11"/>
      <c r="O8" s="13" t="s">
        <v>4</v>
      </c>
      <c r="P8" s="14"/>
    </row>
    <row r="9" spans="1:16" x14ac:dyDescent="0.25">
      <c r="A9" s="15"/>
      <c r="B9" s="16"/>
      <c r="C9" s="15"/>
      <c r="D9" s="17"/>
      <c r="E9" s="18"/>
      <c r="F9" s="18"/>
      <c r="G9" s="18"/>
      <c r="H9" s="18"/>
      <c r="I9" s="18"/>
      <c r="J9" s="18"/>
      <c r="K9" s="18"/>
      <c r="L9" s="15"/>
      <c r="M9" s="15"/>
      <c r="N9" s="15"/>
      <c r="O9" s="13" t="s">
        <v>5</v>
      </c>
      <c r="P9" s="19"/>
    </row>
    <row r="10" spans="1:16" x14ac:dyDescent="0.25">
      <c r="A10" s="94" t="s">
        <v>6</v>
      </c>
      <c r="B10" s="94" t="s">
        <v>7</v>
      </c>
      <c r="C10" s="95" t="s">
        <v>8</v>
      </c>
      <c r="D10" s="95"/>
      <c r="E10" s="96" t="s">
        <v>29</v>
      </c>
      <c r="F10" s="96"/>
      <c r="G10" s="96" t="s">
        <v>30</v>
      </c>
      <c r="H10" s="96"/>
      <c r="I10" s="96" t="s">
        <v>28</v>
      </c>
      <c r="J10" s="96"/>
      <c r="K10" s="93" t="s">
        <v>9</v>
      </c>
      <c r="L10" s="94" t="s">
        <v>10</v>
      </c>
      <c r="M10" s="94" t="s">
        <v>11</v>
      </c>
      <c r="N10" s="94" t="s">
        <v>12</v>
      </c>
      <c r="O10" s="94" t="s">
        <v>13</v>
      </c>
      <c r="P10" s="93" t="s">
        <v>14</v>
      </c>
    </row>
    <row r="11" spans="1:16" ht="25.5" x14ac:dyDescent="0.25">
      <c r="A11" s="94"/>
      <c r="B11" s="94"/>
      <c r="C11" s="68" t="s">
        <v>15</v>
      </c>
      <c r="D11" s="47"/>
      <c r="E11" s="20" t="s">
        <v>16</v>
      </c>
      <c r="F11" s="20" t="s">
        <v>17</v>
      </c>
      <c r="G11" s="20" t="s">
        <v>16</v>
      </c>
      <c r="H11" s="20" t="s">
        <v>17</v>
      </c>
      <c r="I11" s="20"/>
      <c r="J11" s="20" t="s">
        <v>17</v>
      </c>
      <c r="K11" s="93"/>
      <c r="L11" s="94"/>
      <c r="M11" s="94"/>
      <c r="N11" s="94"/>
      <c r="O11" s="94"/>
      <c r="P11" s="93"/>
    </row>
    <row r="12" spans="1:16" x14ac:dyDescent="0.25">
      <c r="A12" s="67">
        <v>1</v>
      </c>
      <c r="B12" s="38" t="s">
        <v>33</v>
      </c>
      <c r="C12" s="34" t="s">
        <v>18</v>
      </c>
      <c r="D12" s="35">
        <v>1000</v>
      </c>
      <c r="E12" s="41">
        <v>300</v>
      </c>
      <c r="F12" s="42">
        <f t="shared" ref="F12:F35" si="0">E12*D12</f>
        <v>300000</v>
      </c>
      <c r="G12" s="43">
        <v>190</v>
      </c>
      <c r="H12" s="42">
        <f t="shared" ref="H12:H35" si="1">G12*D12</f>
        <v>190000</v>
      </c>
      <c r="I12" s="41">
        <v>190</v>
      </c>
      <c r="J12" s="37">
        <f t="shared" ref="J12:J27" si="2">I12*D12</f>
        <v>190000</v>
      </c>
      <c r="K12" s="58">
        <f>ROUND(AVERAGE(E12,G12,I12),2)</f>
        <v>226.67</v>
      </c>
      <c r="L12" s="36">
        <f>COUNTA(E12,G12,I12,#REF!,#REF!)</f>
        <v>5</v>
      </c>
      <c r="M12" s="36" t="e">
        <f>SQRT((IF(E12&gt;0,POWER(E12-K12,2),0)+IF(G12&gt;0,POWER(G12-K12,2),0)+IF(I12&gt;0,POWER(I12-K12,2),0)+IF(#REF!&gt;0,POWER(#REF!-K12,2),0)+IF(#REF!&gt;0,POWER(#REF!-K12,2),0))/(L12-1))</f>
        <v>#REF!</v>
      </c>
      <c r="N12" s="36" t="e">
        <f t="shared" ref="N12:N35" si="3">M12/K12*100</f>
        <v>#REF!</v>
      </c>
      <c r="O12" s="36" t="e">
        <f t="shared" ref="O12:O35" si="4">IF(N12&lt;33,$O$8,$O$9)</f>
        <v>#REF!</v>
      </c>
      <c r="P12" s="21">
        <f t="shared" ref="P12:P35" si="5">D12*K12</f>
        <v>226670</v>
      </c>
    </row>
    <row r="13" spans="1:16" x14ac:dyDescent="0.25">
      <c r="A13" s="67">
        <v>2</v>
      </c>
      <c r="B13" s="38" t="s">
        <v>34</v>
      </c>
      <c r="C13" s="35" t="s">
        <v>18</v>
      </c>
      <c r="D13" s="35">
        <v>750</v>
      </c>
      <c r="E13" s="44">
        <v>320</v>
      </c>
      <c r="F13" s="45">
        <f t="shared" si="0"/>
        <v>240000</v>
      </c>
      <c r="G13" s="43">
        <v>300</v>
      </c>
      <c r="H13" s="45">
        <f t="shared" si="1"/>
        <v>225000</v>
      </c>
      <c r="I13" s="44">
        <v>210</v>
      </c>
      <c r="J13" s="37">
        <f t="shared" si="2"/>
        <v>157500</v>
      </c>
      <c r="K13" s="58">
        <f t="shared" ref="K13:K35" si="6">ROUND(AVERAGE(E13,G13,I13),2)</f>
        <v>276.67</v>
      </c>
      <c r="L13" s="36">
        <f>COUNTA(E13,G13,I13,#REF!,#REF!)</f>
        <v>5</v>
      </c>
      <c r="M13" s="36" t="e">
        <f>SQRT((IF(E13&gt;0,POWER(E13-K13,2),0)+IF(G13&gt;0,POWER(G13-K13,2),0)+IF(I13&gt;0,POWER(I13-K13,2),0)+IF(#REF!&gt;0,POWER(#REF!-K13,2),0)+IF(#REF!&gt;0,POWER(#REF!-K13,2),0))/(L13-1))</f>
        <v>#REF!</v>
      </c>
      <c r="N13" s="36" t="e">
        <f t="shared" si="3"/>
        <v>#REF!</v>
      </c>
      <c r="O13" s="36" t="e">
        <f t="shared" si="4"/>
        <v>#REF!</v>
      </c>
      <c r="P13" s="21">
        <f t="shared" si="5"/>
        <v>207502.5</v>
      </c>
    </row>
    <row r="14" spans="1:16" x14ac:dyDescent="0.25">
      <c r="A14" s="48">
        <v>3</v>
      </c>
      <c r="B14" s="38" t="s">
        <v>35</v>
      </c>
      <c r="C14" s="50" t="s">
        <v>18</v>
      </c>
      <c r="D14" s="50">
        <v>60</v>
      </c>
      <c r="E14" s="64">
        <v>410</v>
      </c>
      <c r="F14" s="52">
        <f t="shared" si="0"/>
        <v>24600</v>
      </c>
      <c r="G14" s="53">
        <v>290</v>
      </c>
      <c r="H14" s="52">
        <f t="shared" si="1"/>
        <v>17400</v>
      </c>
      <c r="I14" s="64">
        <v>290</v>
      </c>
      <c r="J14" s="54">
        <f t="shared" si="2"/>
        <v>17400</v>
      </c>
      <c r="K14" s="58">
        <f t="shared" si="6"/>
        <v>330</v>
      </c>
      <c r="L14" s="55">
        <f>COUNTA(E14,G14,I14,#REF!,#REF!)</f>
        <v>5</v>
      </c>
      <c r="M14" s="55" t="e">
        <f>SQRT((IF(E14&gt;0,POWER(E14-K14,2),0)+IF(G14&gt;0,POWER(G14-K14,2),0)+IF(I14&gt;0,POWER(I14-K14,2),0)+IF(#REF!&gt;0,POWER(#REF!-K14,2),0)+IF(#REF!&gt;0,POWER(#REF!-K14,2),0))/(L14-1))</f>
        <v>#REF!</v>
      </c>
      <c r="N14" s="55" t="e">
        <f t="shared" si="3"/>
        <v>#REF!</v>
      </c>
      <c r="O14" s="55" t="e">
        <f t="shared" si="4"/>
        <v>#REF!</v>
      </c>
      <c r="P14" s="56">
        <f t="shared" si="5"/>
        <v>19800</v>
      </c>
    </row>
    <row r="15" spans="1:16" x14ac:dyDescent="0.25">
      <c r="A15" s="48">
        <v>4</v>
      </c>
      <c r="B15" s="38" t="s">
        <v>36</v>
      </c>
      <c r="C15" s="50" t="s">
        <v>18</v>
      </c>
      <c r="D15" s="50">
        <v>1000</v>
      </c>
      <c r="E15" s="51">
        <v>380</v>
      </c>
      <c r="F15" s="52">
        <f t="shared" si="0"/>
        <v>380000</v>
      </c>
      <c r="G15" s="53">
        <v>266</v>
      </c>
      <c r="H15" s="52">
        <f t="shared" si="1"/>
        <v>266000</v>
      </c>
      <c r="I15" s="51">
        <v>350</v>
      </c>
      <c r="J15" s="54">
        <f t="shared" si="2"/>
        <v>350000</v>
      </c>
      <c r="K15" s="58">
        <f t="shared" si="6"/>
        <v>332</v>
      </c>
      <c r="L15" s="55">
        <f>COUNTA(E15,G15,I15,#REF!,#REF!)</f>
        <v>5</v>
      </c>
      <c r="M15" s="55" t="e">
        <f>SQRT((IF(E15&gt;0,POWER(E15-K15,2),0)+IF(G15&gt;0,POWER(G15-K15,2),0)+IF(I15&gt;0,POWER(I15-K15,2),0)+IF(#REF!&gt;0,POWER(#REF!-K15,2),0)+IF(#REF!&gt;0,POWER(#REF!-K15,2),0))/(L15-1))</f>
        <v>#REF!</v>
      </c>
      <c r="N15" s="55" t="e">
        <f t="shared" si="3"/>
        <v>#REF!</v>
      </c>
      <c r="O15" s="55" t="e">
        <f t="shared" si="4"/>
        <v>#REF!</v>
      </c>
      <c r="P15" s="56">
        <f t="shared" si="5"/>
        <v>332000</v>
      </c>
    </row>
    <row r="16" spans="1:16" x14ac:dyDescent="0.25">
      <c r="A16" s="48">
        <v>5</v>
      </c>
      <c r="B16" s="38" t="s">
        <v>37</v>
      </c>
      <c r="C16" s="50" t="s">
        <v>18</v>
      </c>
      <c r="D16" s="50">
        <v>400</v>
      </c>
      <c r="E16" s="51">
        <v>420</v>
      </c>
      <c r="F16" s="52">
        <f t="shared" si="0"/>
        <v>168000</v>
      </c>
      <c r="G16" s="53">
        <v>340</v>
      </c>
      <c r="H16" s="52">
        <f t="shared" si="1"/>
        <v>136000</v>
      </c>
      <c r="I16" s="51">
        <v>550</v>
      </c>
      <c r="J16" s="54">
        <f t="shared" si="2"/>
        <v>220000</v>
      </c>
      <c r="K16" s="58">
        <f t="shared" si="6"/>
        <v>436.67</v>
      </c>
      <c r="L16" s="55">
        <f>COUNTA(E16,G16,I16,#REF!,#REF!)</f>
        <v>5</v>
      </c>
      <c r="M16" s="55" t="e">
        <f>SQRT((IF(E16&gt;0,POWER(E16-K16,2),0)+IF(G16&gt;0,POWER(G16-K16,2),0)+IF(I16&gt;0,POWER(I16-K16,2),0)+IF(#REF!&gt;0,POWER(#REF!-K16,2),0)+IF(#REF!&gt;0,POWER(#REF!-K16,2),0))/(L16-1))</f>
        <v>#REF!</v>
      </c>
      <c r="N16" s="55" t="e">
        <f t="shared" si="3"/>
        <v>#REF!</v>
      </c>
      <c r="O16" s="55" t="e">
        <f t="shared" si="4"/>
        <v>#REF!</v>
      </c>
      <c r="P16" s="56">
        <f t="shared" si="5"/>
        <v>174668</v>
      </c>
    </row>
    <row r="17" spans="1:16" x14ac:dyDescent="0.25">
      <c r="A17" s="48">
        <v>6</v>
      </c>
      <c r="B17" s="38" t="s">
        <v>38</v>
      </c>
      <c r="C17" s="50" t="s">
        <v>18</v>
      </c>
      <c r="D17" s="50">
        <v>400</v>
      </c>
      <c r="E17" s="51">
        <v>570</v>
      </c>
      <c r="F17" s="52">
        <f t="shared" si="0"/>
        <v>228000</v>
      </c>
      <c r="G17" s="53">
        <v>580</v>
      </c>
      <c r="H17" s="52">
        <f t="shared" si="1"/>
        <v>232000</v>
      </c>
      <c r="I17" s="51">
        <v>420</v>
      </c>
      <c r="J17" s="54">
        <f t="shared" si="2"/>
        <v>168000</v>
      </c>
      <c r="K17" s="58">
        <f t="shared" si="6"/>
        <v>523.33000000000004</v>
      </c>
      <c r="L17" s="55">
        <f>COUNTA(E17,G17,I17,#REF!,#REF!)</f>
        <v>5</v>
      </c>
      <c r="M17" s="55" t="e">
        <f>SQRT((IF(E17&gt;0,POWER(E17-K17,2),0)+IF(G17&gt;0,POWER(G17-K17,2),0)+IF(I17&gt;0,POWER(I17-K17,2),0)+IF(#REF!&gt;0,POWER(#REF!-K17,2),0)+IF(#REF!&gt;0,POWER(#REF!-K17,2),0))/(L17-1))</f>
        <v>#REF!</v>
      </c>
      <c r="N17" s="55" t="e">
        <f t="shared" si="3"/>
        <v>#REF!</v>
      </c>
      <c r="O17" s="55" t="e">
        <f t="shared" si="4"/>
        <v>#REF!</v>
      </c>
      <c r="P17" s="56">
        <f t="shared" si="5"/>
        <v>209332.00000000003</v>
      </c>
    </row>
    <row r="18" spans="1:16" x14ac:dyDescent="0.25">
      <c r="A18" s="48">
        <v>7</v>
      </c>
      <c r="B18" s="38" t="s">
        <v>39</v>
      </c>
      <c r="C18" s="50" t="s">
        <v>18</v>
      </c>
      <c r="D18" s="50">
        <v>750</v>
      </c>
      <c r="E18" s="51">
        <v>420</v>
      </c>
      <c r="F18" s="52">
        <f t="shared" si="0"/>
        <v>315000</v>
      </c>
      <c r="G18" s="53">
        <v>395</v>
      </c>
      <c r="H18" s="52">
        <f t="shared" si="1"/>
        <v>296250</v>
      </c>
      <c r="I18" s="51">
        <v>290</v>
      </c>
      <c r="J18" s="54">
        <f t="shared" si="2"/>
        <v>217500</v>
      </c>
      <c r="K18" s="58">
        <f t="shared" si="6"/>
        <v>368.33</v>
      </c>
      <c r="L18" s="55">
        <f>COUNTA(E18,G18,I18,#REF!,#REF!)</f>
        <v>5</v>
      </c>
      <c r="M18" s="55" t="e">
        <f>SQRT((IF(E18&gt;0,POWER(E18-K18,2),0)+IF(G18&gt;0,POWER(G18-K18,2),0)+IF(I18&gt;0,POWER(I18-K18,2),0)+IF(#REF!&gt;0,POWER(#REF!-K18,2),0)+IF(#REF!&gt;0,POWER(#REF!-K18,2),0))/(L18-1))</f>
        <v>#REF!</v>
      </c>
      <c r="N18" s="55" t="e">
        <f t="shared" si="3"/>
        <v>#REF!</v>
      </c>
      <c r="O18" s="55" t="e">
        <f t="shared" si="4"/>
        <v>#REF!</v>
      </c>
      <c r="P18" s="56">
        <f t="shared" si="5"/>
        <v>276247.5</v>
      </c>
    </row>
    <row r="19" spans="1:16" ht="25.5" x14ac:dyDescent="0.25">
      <c r="A19" s="48">
        <v>8</v>
      </c>
      <c r="B19" s="38" t="s">
        <v>40</v>
      </c>
      <c r="C19" s="50" t="s">
        <v>18</v>
      </c>
      <c r="D19" s="69">
        <v>700</v>
      </c>
      <c r="E19" s="51">
        <v>370</v>
      </c>
      <c r="F19" s="52">
        <f t="shared" si="0"/>
        <v>259000</v>
      </c>
      <c r="G19" s="53">
        <v>425</v>
      </c>
      <c r="H19" s="52">
        <f t="shared" si="1"/>
        <v>297500</v>
      </c>
      <c r="I19" s="51">
        <v>380</v>
      </c>
      <c r="J19" s="54">
        <f t="shared" si="2"/>
        <v>266000</v>
      </c>
      <c r="K19" s="58">
        <f t="shared" si="6"/>
        <v>391.67</v>
      </c>
      <c r="L19" s="55">
        <f>COUNTA(E19,G19,I19,#REF!,#REF!)</f>
        <v>5</v>
      </c>
      <c r="M19" s="55" t="e">
        <f>SQRT((IF(E19&gt;0,POWER(E19-K19,2),0)+IF(G19&gt;0,POWER(G19-K19,2),0)+IF(I19&gt;0,POWER(I19-K19,2),0)+IF(#REF!&gt;0,POWER(#REF!-K19,2),0)+IF(#REF!&gt;0,POWER(#REF!-K19,2),0))/(L19-1))</f>
        <v>#REF!</v>
      </c>
      <c r="N19" s="55" t="e">
        <f t="shared" si="3"/>
        <v>#REF!</v>
      </c>
      <c r="O19" s="55" t="e">
        <f t="shared" si="4"/>
        <v>#REF!</v>
      </c>
      <c r="P19" s="56">
        <f t="shared" si="5"/>
        <v>274169</v>
      </c>
    </row>
    <row r="20" spans="1:16" x14ac:dyDescent="0.25">
      <c r="A20" s="48">
        <v>9</v>
      </c>
      <c r="B20" s="49" t="s">
        <v>41</v>
      </c>
      <c r="C20" s="35" t="s">
        <v>18</v>
      </c>
      <c r="D20" s="35">
        <v>100</v>
      </c>
      <c r="E20" s="44">
        <v>430</v>
      </c>
      <c r="F20" s="45">
        <f t="shared" si="0"/>
        <v>43000</v>
      </c>
      <c r="G20" s="43">
        <v>460</v>
      </c>
      <c r="H20" s="45">
        <f t="shared" si="1"/>
        <v>46000</v>
      </c>
      <c r="I20" s="44">
        <v>350</v>
      </c>
      <c r="J20" s="37">
        <f t="shared" si="2"/>
        <v>35000</v>
      </c>
      <c r="K20" s="58">
        <f t="shared" si="6"/>
        <v>413.33</v>
      </c>
      <c r="L20" s="36">
        <f>COUNTA(E20,G20,I20,#REF!,#REF!)</f>
        <v>5</v>
      </c>
      <c r="M20" s="36" t="e">
        <f>SQRT((IF(E20&gt;0,POWER(E20-K20,2),0)+IF(G20&gt;0,POWER(G20-K20,2),0)+IF(I20&gt;0,POWER(I20-K20,2),0)+IF(#REF!&gt;0,POWER(#REF!-K20,2),0)+IF(#REF!&gt;0,POWER(#REF!-K20,2),0))/(L20-1))</f>
        <v>#REF!</v>
      </c>
      <c r="N20" s="36" t="e">
        <f t="shared" si="3"/>
        <v>#REF!</v>
      </c>
      <c r="O20" s="36" t="e">
        <f t="shared" si="4"/>
        <v>#REF!</v>
      </c>
      <c r="P20" s="21">
        <f t="shared" si="5"/>
        <v>41333</v>
      </c>
    </row>
    <row r="21" spans="1:16" ht="25.5" x14ac:dyDescent="0.25">
      <c r="A21" s="48">
        <v>10</v>
      </c>
      <c r="B21" s="38" t="s">
        <v>42</v>
      </c>
      <c r="C21" s="35" t="s">
        <v>18</v>
      </c>
      <c r="D21" s="35">
        <v>100</v>
      </c>
      <c r="E21" s="44">
        <v>340</v>
      </c>
      <c r="F21" s="54">
        <f t="shared" si="0"/>
        <v>34000</v>
      </c>
      <c r="G21" s="46">
        <v>320</v>
      </c>
      <c r="H21" s="54">
        <f t="shared" si="1"/>
        <v>32000</v>
      </c>
      <c r="I21" s="44">
        <v>300</v>
      </c>
      <c r="J21" s="54">
        <f t="shared" si="2"/>
        <v>30000</v>
      </c>
      <c r="K21" s="58">
        <f t="shared" si="6"/>
        <v>320</v>
      </c>
      <c r="L21" s="36">
        <f>COUNTA(E21,G21,I21,#REF!,#REF!)</f>
        <v>5</v>
      </c>
      <c r="M21" s="36" t="e">
        <f>SQRT((IF(E21&gt;0,POWER(E21-K21,2),0)+IF(G21&gt;0,POWER(G21-K21,2),0)+IF(I21&gt;0,POWER(I21-K21,2),0)+IF(#REF!&gt;0,POWER(#REF!-K21,2),0)+IF(#REF!&gt;0,POWER(#REF!-K21,2),0))/(L21-1))</f>
        <v>#REF!</v>
      </c>
      <c r="N21" s="55" t="e">
        <f t="shared" si="3"/>
        <v>#REF!</v>
      </c>
      <c r="O21" s="36"/>
      <c r="P21" s="56">
        <f t="shared" si="5"/>
        <v>32000</v>
      </c>
    </row>
    <row r="22" spans="1:16" x14ac:dyDescent="0.25">
      <c r="A22" s="48">
        <v>11</v>
      </c>
      <c r="B22" s="38" t="s">
        <v>43</v>
      </c>
      <c r="C22" s="35" t="s">
        <v>18</v>
      </c>
      <c r="D22" s="35">
        <v>120</v>
      </c>
      <c r="E22" s="44">
        <v>450</v>
      </c>
      <c r="F22" s="45">
        <f t="shared" si="0"/>
        <v>54000</v>
      </c>
      <c r="G22" s="46">
        <v>380</v>
      </c>
      <c r="H22" s="45">
        <f t="shared" si="1"/>
        <v>45600</v>
      </c>
      <c r="I22" s="44">
        <v>350</v>
      </c>
      <c r="J22" s="37">
        <f t="shared" si="2"/>
        <v>42000</v>
      </c>
      <c r="K22" s="58">
        <f t="shared" si="6"/>
        <v>393.33</v>
      </c>
      <c r="L22" s="36">
        <f>COUNTA(E22,G22,I22,#REF!,#REF!)</f>
        <v>5</v>
      </c>
      <c r="M22" s="36" t="e">
        <f>SQRT((IF(E22&gt;0,POWER(E22-K22,2),0)+IF(G22&gt;0,POWER(G22-K22,2),0)+IF(I22&gt;0,POWER(I22-K22,2),0)+IF(#REF!&gt;0,POWER(#REF!-K22,2),0)+IF(#REF!&gt;0,POWER(#REF!-K22,2),0))/(L22-1))</f>
        <v>#REF!</v>
      </c>
      <c r="N22" s="36" t="e">
        <f t="shared" si="3"/>
        <v>#REF!</v>
      </c>
      <c r="O22" s="36" t="e">
        <f t="shared" si="4"/>
        <v>#REF!</v>
      </c>
      <c r="P22" s="21">
        <f t="shared" si="5"/>
        <v>47199.6</v>
      </c>
    </row>
    <row r="23" spans="1:16" ht="51" x14ac:dyDescent="0.25">
      <c r="A23" s="48">
        <v>12</v>
      </c>
      <c r="B23" s="38" t="s">
        <v>44</v>
      </c>
      <c r="C23" s="35" t="s">
        <v>18</v>
      </c>
      <c r="D23" s="35">
        <v>100</v>
      </c>
      <c r="E23" s="44">
        <v>250</v>
      </c>
      <c r="F23" s="45">
        <f t="shared" si="0"/>
        <v>25000</v>
      </c>
      <c r="G23" s="43">
        <v>200</v>
      </c>
      <c r="H23" s="45">
        <f t="shared" si="1"/>
        <v>20000</v>
      </c>
      <c r="I23" s="44">
        <v>200</v>
      </c>
      <c r="J23" s="37">
        <f t="shared" si="2"/>
        <v>20000</v>
      </c>
      <c r="K23" s="58">
        <f t="shared" si="6"/>
        <v>216.67</v>
      </c>
      <c r="L23" s="36">
        <f>COUNTA(E23,G23,I23,#REF!,#REF!)</f>
        <v>5</v>
      </c>
      <c r="M23" s="36" t="e">
        <f>SQRT((IF(E23&gt;0,POWER(E23-K23,2),0)+IF(G23&gt;0,POWER(G23-K23,2),0)+IF(I23&gt;0,POWER(I23-K23,2),0)+IF(#REF!&gt;0,POWER(#REF!-K23,2),0)+IF(#REF!&gt;0,POWER(#REF!-K23,2),0))/(L23-1))</f>
        <v>#REF!</v>
      </c>
      <c r="N23" s="36" t="e">
        <f t="shared" si="3"/>
        <v>#REF!</v>
      </c>
      <c r="O23" s="36" t="e">
        <f t="shared" si="4"/>
        <v>#REF!</v>
      </c>
      <c r="P23" s="21">
        <f t="shared" si="5"/>
        <v>21667</v>
      </c>
    </row>
    <row r="24" spans="1:16" ht="25.5" x14ac:dyDescent="0.25">
      <c r="A24" s="48">
        <v>13</v>
      </c>
      <c r="B24" s="38" t="s">
        <v>45</v>
      </c>
      <c r="C24" s="35" t="s">
        <v>18</v>
      </c>
      <c r="D24" s="69">
        <v>150</v>
      </c>
      <c r="E24" s="60">
        <v>560</v>
      </c>
      <c r="F24" s="37">
        <f t="shared" si="0"/>
        <v>84000</v>
      </c>
      <c r="G24" s="66">
        <v>550</v>
      </c>
      <c r="H24" s="37">
        <f t="shared" si="1"/>
        <v>82500</v>
      </c>
      <c r="I24" s="60">
        <v>420</v>
      </c>
      <c r="J24" s="37">
        <f t="shared" si="2"/>
        <v>63000</v>
      </c>
      <c r="K24" s="58">
        <f t="shared" si="6"/>
        <v>510</v>
      </c>
      <c r="L24" s="36">
        <f>COUNTA(E24,G24,I24,#REF!,#REF!)</f>
        <v>5</v>
      </c>
      <c r="M24" s="36" t="e">
        <f>SQRT((IF(E24&gt;0,POWER(E24-K24,2),0)+IF(G24&gt;0,POWER(G24-K24,2),0)+IF(I24&gt;0,POWER(I24-K24,2),0)+IF(#REF!&gt;0,POWER(#REF!-K24,2),0)+IF(#REF!&gt;0,POWER(#REF!-K24,2),0))/(L24-1))</f>
        <v>#REF!</v>
      </c>
      <c r="N24" s="36" t="e">
        <f t="shared" si="3"/>
        <v>#REF!</v>
      </c>
      <c r="O24" s="36" t="e">
        <f t="shared" si="4"/>
        <v>#REF!</v>
      </c>
      <c r="P24" s="21">
        <f t="shared" si="5"/>
        <v>76500</v>
      </c>
    </row>
    <row r="25" spans="1:16" ht="25.5" x14ac:dyDescent="0.25">
      <c r="A25" s="48">
        <v>14</v>
      </c>
      <c r="B25" s="49" t="s">
        <v>46</v>
      </c>
      <c r="C25" s="35" t="s">
        <v>18</v>
      </c>
      <c r="D25" s="35">
        <v>75</v>
      </c>
      <c r="E25" s="44">
        <v>560</v>
      </c>
      <c r="F25" s="45">
        <f t="shared" si="0"/>
        <v>42000</v>
      </c>
      <c r="G25" s="43">
        <v>490</v>
      </c>
      <c r="H25" s="45">
        <f t="shared" si="1"/>
        <v>36750</v>
      </c>
      <c r="I25" s="44">
        <v>350</v>
      </c>
      <c r="J25" s="37">
        <f t="shared" si="2"/>
        <v>26250</v>
      </c>
      <c r="K25" s="58">
        <f t="shared" si="6"/>
        <v>466.67</v>
      </c>
      <c r="L25" s="36">
        <f>COUNTA(E25,G25,I25,#REF!,#REF!)</f>
        <v>5</v>
      </c>
      <c r="M25" s="36" t="e">
        <f>SQRT((IF(E25&gt;0,POWER(E25-K25,2),0)+IF(G25&gt;0,POWER(G25-K25,2),0)+IF(I25&gt;0,POWER(I25-K25,2),0)+IF(#REF!&gt;0,POWER(#REF!-K25,2),0)+IF(#REF!&gt;0,POWER(#REF!-K25,2),0))/(L25-1))</f>
        <v>#REF!</v>
      </c>
      <c r="N25" s="36" t="e">
        <f t="shared" si="3"/>
        <v>#REF!</v>
      </c>
      <c r="O25" s="36" t="e">
        <f t="shared" si="4"/>
        <v>#REF!</v>
      </c>
      <c r="P25" s="21">
        <f t="shared" si="5"/>
        <v>35000.25</v>
      </c>
    </row>
    <row r="26" spans="1:16" ht="25.5" x14ac:dyDescent="0.25">
      <c r="A26" s="48">
        <v>15</v>
      </c>
      <c r="B26" s="49" t="s">
        <v>47</v>
      </c>
      <c r="C26" s="35" t="s">
        <v>18</v>
      </c>
      <c r="D26" s="35">
        <v>75</v>
      </c>
      <c r="E26" s="44">
        <v>560</v>
      </c>
      <c r="F26" s="45">
        <f t="shared" si="0"/>
        <v>42000</v>
      </c>
      <c r="G26" s="43">
        <v>490</v>
      </c>
      <c r="H26" s="45">
        <f t="shared" si="1"/>
        <v>36750</v>
      </c>
      <c r="I26" s="44">
        <v>350</v>
      </c>
      <c r="J26" s="37">
        <f t="shared" si="2"/>
        <v>26250</v>
      </c>
      <c r="K26" s="58">
        <f t="shared" si="6"/>
        <v>466.67</v>
      </c>
      <c r="L26" s="36">
        <f>COUNTA(E26,G26,I26,#REF!,#REF!)</f>
        <v>5</v>
      </c>
      <c r="M26" s="36" t="e">
        <f>SQRT((IF(E26&gt;0,POWER(E26-K26,2),0)+IF(G26&gt;0,POWER(G26-K26,2),0)+IF(I26&gt;0,POWER(I26-K26,2),0)+IF(#REF!&gt;0,POWER(#REF!-K26,2),0)+IF(#REF!&gt;0,POWER(#REF!-K26,2),0))/(L26-1))</f>
        <v>#REF!</v>
      </c>
      <c r="N26" s="36" t="e">
        <f t="shared" si="3"/>
        <v>#REF!</v>
      </c>
      <c r="O26" s="36" t="e">
        <f t="shared" si="4"/>
        <v>#REF!</v>
      </c>
      <c r="P26" s="21">
        <f t="shared" si="5"/>
        <v>35000.25</v>
      </c>
    </row>
    <row r="27" spans="1:16" ht="25.5" x14ac:dyDescent="0.25">
      <c r="A27" s="48">
        <v>16</v>
      </c>
      <c r="B27" s="38" t="s">
        <v>48</v>
      </c>
      <c r="C27" s="50" t="s">
        <v>18</v>
      </c>
      <c r="D27" s="50">
        <v>8000</v>
      </c>
      <c r="E27" s="51">
        <v>82</v>
      </c>
      <c r="F27" s="52">
        <f t="shared" si="0"/>
        <v>656000</v>
      </c>
      <c r="G27" s="53">
        <v>65</v>
      </c>
      <c r="H27" s="52">
        <f t="shared" si="1"/>
        <v>520000</v>
      </c>
      <c r="I27" s="51">
        <v>80</v>
      </c>
      <c r="J27" s="54">
        <f t="shared" si="2"/>
        <v>640000</v>
      </c>
      <c r="K27" s="58">
        <f t="shared" si="6"/>
        <v>75.67</v>
      </c>
      <c r="L27" s="55">
        <f>COUNTA(E27,G27,I27,#REF!,#REF!)</f>
        <v>5</v>
      </c>
      <c r="M27" s="55" t="e">
        <f>SQRT((IF(E27&gt;0,POWER(E27-K27,2),0)+IF(G27&gt;0,POWER(G27-K27,2),0)+IF(I27&gt;0,POWER(I27-K27,2),0)+IF(#REF!&gt;0,POWER(#REF!-K27,2),0)+IF(#REF!&gt;0,POWER(#REF!-K27,2),0))/(L27-1))</f>
        <v>#REF!</v>
      </c>
      <c r="N27" s="55" t="e">
        <f t="shared" si="3"/>
        <v>#REF!</v>
      </c>
      <c r="O27" s="55" t="e">
        <f t="shared" si="4"/>
        <v>#REF!</v>
      </c>
      <c r="P27" s="56">
        <f t="shared" si="5"/>
        <v>605360</v>
      </c>
    </row>
    <row r="28" spans="1:16" x14ac:dyDescent="0.25">
      <c r="A28" s="48">
        <v>17</v>
      </c>
      <c r="B28" s="49" t="s">
        <v>49</v>
      </c>
      <c r="C28" s="35" t="s">
        <v>18</v>
      </c>
      <c r="D28" s="35">
        <v>900</v>
      </c>
      <c r="E28" s="44">
        <v>85</v>
      </c>
      <c r="F28" s="45">
        <f t="shared" si="0"/>
        <v>76500</v>
      </c>
      <c r="G28" s="43">
        <v>88</v>
      </c>
      <c r="H28" s="45">
        <f t="shared" si="1"/>
        <v>79200</v>
      </c>
      <c r="I28" s="44">
        <v>80</v>
      </c>
      <c r="J28" s="37">
        <v>1500</v>
      </c>
      <c r="K28" s="58">
        <f t="shared" si="6"/>
        <v>84.33</v>
      </c>
      <c r="L28" s="36">
        <f>COUNTA(E28,G28,I28,#REF!,#REF!)</f>
        <v>5</v>
      </c>
      <c r="M28" s="36" t="e">
        <f>SQRT((IF(E28&gt;0,POWER(E28-K28,2),0)+IF(G28&gt;0,POWER(G28-K28,2),0)+IF(I28&gt;0,POWER(I28-K28,2),0)+IF(#REF!&gt;0,POWER(#REF!-K28,2),0)+IF(#REF!&gt;0,POWER(#REF!-K28,2),0))/(L28-1))</f>
        <v>#REF!</v>
      </c>
      <c r="N28" s="36" t="e">
        <f t="shared" si="3"/>
        <v>#REF!</v>
      </c>
      <c r="O28" s="36" t="e">
        <f t="shared" si="4"/>
        <v>#REF!</v>
      </c>
      <c r="P28" s="21">
        <f t="shared" si="5"/>
        <v>75897</v>
      </c>
    </row>
    <row r="29" spans="1:16" ht="25.5" x14ac:dyDescent="0.25">
      <c r="A29" s="48">
        <v>18</v>
      </c>
      <c r="B29" s="49" t="s">
        <v>50</v>
      </c>
      <c r="C29" s="35" t="s">
        <v>18</v>
      </c>
      <c r="D29" s="35">
        <v>800</v>
      </c>
      <c r="E29" s="44">
        <v>73</v>
      </c>
      <c r="F29" s="45">
        <f t="shared" si="0"/>
        <v>58400</v>
      </c>
      <c r="G29" s="46">
        <v>76</v>
      </c>
      <c r="H29" s="45">
        <f t="shared" si="1"/>
        <v>60800</v>
      </c>
      <c r="I29" s="44">
        <v>78</v>
      </c>
      <c r="J29" s="37">
        <f t="shared" ref="J29:J31" si="7">I29*D29</f>
        <v>62400</v>
      </c>
      <c r="K29" s="58">
        <f t="shared" si="6"/>
        <v>75.67</v>
      </c>
      <c r="L29" s="36">
        <f>COUNTA(E29,G29,I29,#REF!,#REF!)</f>
        <v>5</v>
      </c>
      <c r="M29" s="36" t="e">
        <f>SQRT((IF(E29&gt;0,POWER(E29-K29,2),0)+IF(G29&gt;0,POWER(G29-K29,2),0)+IF(I29&gt;0,POWER(I29-K29,2),0)+IF(#REF!&gt;0,POWER(#REF!-K29,2),0)+IF(#REF!&gt;0,POWER(#REF!-K29,2),0))/(L29-1))</f>
        <v>#REF!</v>
      </c>
      <c r="N29" s="36" t="e">
        <f t="shared" si="3"/>
        <v>#REF!</v>
      </c>
      <c r="O29" s="36" t="e">
        <f t="shared" si="4"/>
        <v>#REF!</v>
      </c>
      <c r="P29" s="21">
        <f t="shared" si="5"/>
        <v>60536</v>
      </c>
    </row>
    <row r="30" spans="1:16" ht="38.25" x14ac:dyDescent="0.25">
      <c r="A30" s="48">
        <v>19</v>
      </c>
      <c r="B30" s="38" t="s">
        <v>51</v>
      </c>
      <c r="C30" s="35" t="s">
        <v>18</v>
      </c>
      <c r="D30" s="35">
        <v>1800</v>
      </c>
      <c r="E30" s="61">
        <v>85</v>
      </c>
      <c r="F30" s="62">
        <f t="shared" si="0"/>
        <v>153000</v>
      </c>
      <c r="G30" s="63">
        <v>88</v>
      </c>
      <c r="H30" s="62">
        <f t="shared" si="1"/>
        <v>158400</v>
      </c>
      <c r="I30" s="61">
        <v>78</v>
      </c>
      <c r="J30" s="37">
        <f t="shared" si="7"/>
        <v>140400</v>
      </c>
      <c r="K30" s="58">
        <f t="shared" si="6"/>
        <v>83.67</v>
      </c>
      <c r="L30" s="36">
        <f>COUNTA(E30,G30,I30,#REF!,#REF!)</f>
        <v>5</v>
      </c>
      <c r="M30" s="36" t="e">
        <f>SQRT((IF(E30&gt;0,POWER(E30-K30,2),0)+IF(G30&gt;0,POWER(G30-K30,2),0)+IF(I30&gt;0,POWER(I30-K30,2),0)+IF(#REF!&gt;0,POWER(#REF!-K30,2),0)+IF(#REF!&gt;0,POWER(#REF!-K30,2),0))/(L30-1))</f>
        <v>#REF!</v>
      </c>
      <c r="N30" s="36" t="e">
        <f t="shared" si="3"/>
        <v>#REF!</v>
      </c>
      <c r="O30" s="36" t="e">
        <f t="shared" si="4"/>
        <v>#REF!</v>
      </c>
      <c r="P30" s="21">
        <f t="shared" si="5"/>
        <v>150606</v>
      </c>
    </row>
    <row r="31" spans="1:16" x14ac:dyDescent="0.25">
      <c r="A31" s="48">
        <v>20</v>
      </c>
      <c r="B31" s="38" t="s">
        <v>52</v>
      </c>
      <c r="C31" s="34" t="s">
        <v>18</v>
      </c>
      <c r="D31" s="35">
        <v>1200</v>
      </c>
      <c r="E31" s="41">
        <v>87</v>
      </c>
      <c r="F31" s="42">
        <f t="shared" si="0"/>
        <v>104400</v>
      </c>
      <c r="G31" s="43">
        <v>88</v>
      </c>
      <c r="H31" s="42">
        <f t="shared" si="1"/>
        <v>105600</v>
      </c>
      <c r="I31" s="41">
        <v>80</v>
      </c>
      <c r="J31" s="37">
        <f t="shared" si="7"/>
        <v>96000</v>
      </c>
      <c r="K31" s="58">
        <f t="shared" si="6"/>
        <v>85</v>
      </c>
      <c r="L31" s="36">
        <f>COUNTA(E31,G31,I31,#REF!,#REF!)</f>
        <v>5</v>
      </c>
      <c r="M31" s="36" t="e">
        <f>SQRT((IF(E31&gt;0,POWER(E31-K31,2),0)+IF(G31&gt;0,POWER(G31-K31,2),0)+IF(I31&gt;0,POWER(I31-K31,2),0)+IF(#REF!&gt;0,POWER(#REF!-K31,2),0)+IF(#REF!&gt;0,POWER(#REF!-K31,2),0))/(L31-1))</f>
        <v>#REF!</v>
      </c>
      <c r="N31" s="36" t="e">
        <f t="shared" si="3"/>
        <v>#REF!</v>
      </c>
      <c r="O31" s="36" t="e">
        <f t="shared" si="4"/>
        <v>#REF!</v>
      </c>
      <c r="P31" s="21">
        <f t="shared" si="5"/>
        <v>102000</v>
      </c>
    </row>
    <row r="32" spans="1:16" x14ac:dyDescent="0.25">
      <c r="A32" s="48">
        <v>21</v>
      </c>
      <c r="B32" s="38" t="s">
        <v>53</v>
      </c>
      <c r="C32" s="35" t="s">
        <v>18</v>
      </c>
      <c r="D32" s="35">
        <v>50</v>
      </c>
      <c r="E32" s="44">
        <v>450</v>
      </c>
      <c r="F32" s="45">
        <f t="shared" si="0"/>
        <v>22500</v>
      </c>
      <c r="G32" s="46">
        <v>450</v>
      </c>
      <c r="H32" s="45">
        <f t="shared" si="1"/>
        <v>22500</v>
      </c>
      <c r="I32" s="44">
        <v>420</v>
      </c>
      <c r="J32" s="37">
        <v>150</v>
      </c>
      <c r="K32" s="58">
        <f t="shared" si="6"/>
        <v>440</v>
      </c>
      <c r="L32" s="36">
        <f>COUNTA(E32,G32,I32,#REF!,#REF!)</f>
        <v>5</v>
      </c>
      <c r="M32" s="36" t="e">
        <f>SQRT((IF(E32&gt;0,POWER(E32-K32,2),0)+IF(G32&gt;0,POWER(G32-K32,2),0)+IF(I32&gt;0,POWER(I32-K32,2),0)+IF(#REF!&gt;0,POWER(#REF!-K32,2),0)+IF(#REF!&gt;0,POWER(#REF!-K32,2),0))/(L32-1))</f>
        <v>#REF!</v>
      </c>
      <c r="N32" s="36" t="e">
        <f t="shared" si="3"/>
        <v>#REF!</v>
      </c>
      <c r="O32" s="36" t="e">
        <f t="shared" si="4"/>
        <v>#REF!</v>
      </c>
      <c r="P32" s="21">
        <f t="shared" si="5"/>
        <v>22000</v>
      </c>
    </row>
    <row r="33" spans="1:16" ht="25.5" x14ac:dyDescent="0.25">
      <c r="A33" s="48">
        <v>22</v>
      </c>
      <c r="B33" s="49" t="s">
        <v>54</v>
      </c>
      <c r="C33" s="35" t="s">
        <v>18</v>
      </c>
      <c r="D33" s="35">
        <v>350</v>
      </c>
      <c r="E33" s="44">
        <v>430</v>
      </c>
      <c r="F33" s="45">
        <f t="shared" si="0"/>
        <v>150500</v>
      </c>
      <c r="G33" s="43">
        <v>330</v>
      </c>
      <c r="H33" s="45">
        <f t="shared" si="1"/>
        <v>115500</v>
      </c>
      <c r="I33" s="44">
        <v>280</v>
      </c>
      <c r="J33" s="37">
        <f t="shared" ref="J33:J35" si="8">I33*D33</f>
        <v>98000</v>
      </c>
      <c r="K33" s="58">
        <f t="shared" si="6"/>
        <v>346.67</v>
      </c>
      <c r="L33" s="36">
        <f>COUNTA(E33,G33,I33,#REF!,#REF!)</f>
        <v>5</v>
      </c>
      <c r="M33" s="36" t="e">
        <f>SQRT((IF(E33&gt;0,POWER(E33-K33,2),0)+IF(G33&gt;0,POWER(G33-K33,2),0)+IF(I33&gt;0,POWER(I33-K33,2),0)+IF(#REF!&gt;0,POWER(#REF!-K33,2),0)+IF(#REF!&gt;0,POWER(#REF!-K33,2),0))/(L33-1))</f>
        <v>#REF!</v>
      </c>
      <c r="N33" s="36" t="e">
        <f t="shared" si="3"/>
        <v>#REF!</v>
      </c>
      <c r="O33" s="36" t="e">
        <f t="shared" si="4"/>
        <v>#REF!</v>
      </c>
      <c r="P33" s="21">
        <f t="shared" si="5"/>
        <v>121334.5</v>
      </c>
    </row>
    <row r="34" spans="1:16" ht="25.5" x14ac:dyDescent="0.25">
      <c r="A34" s="48">
        <v>23</v>
      </c>
      <c r="B34" s="38" t="s">
        <v>55</v>
      </c>
      <c r="C34" s="35" t="s">
        <v>18</v>
      </c>
      <c r="D34" s="35">
        <v>350</v>
      </c>
      <c r="E34" s="44">
        <v>450</v>
      </c>
      <c r="F34" s="45">
        <f t="shared" si="0"/>
        <v>157500</v>
      </c>
      <c r="G34" s="43">
        <v>420</v>
      </c>
      <c r="H34" s="45">
        <f t="shared" si="1"/>
        <v>147000</v>
      </c>
      <c r="I34" s="44">
        <v>290</v>
      </c>
      <c r="J34" s="37">
        <f t="shared" si="8"/>
        <v>101500</v>
      </c>
      <c r="K34" s="58">
        <f t="shared" si="6"/>
        <v>386.67</v>
      </c>
      <c r="L34" s="36">
        <f>COUNTA(E34,G34,I34,#REF!,#REF!)</f>
        <v>5</v>
      </c>
      <c r="M34" s="36" t="e">
        <f>SQRT((IF(E34&gt;0,POWER(E34-K34,2),0)+IF(G34&gt;0,POWER(G34-K34,2),0)+IF(I34&gt;0,POWER(I34-K34,2),0)+IF(#REF!&gt;0,POWER(#REF!-K34,2),0)+IF(#REF!&gt;0,POWER(#REF!-K34,2),0))/(L34-1))</f>
        <v>#REF!</v>
      </c>
      <c r="N34" s="36" t="e">
        <f t="shared" si="3"/>
        <v>#REF!</v>
      </c>
      <c r="O34" s="36" t="e">
        <f t="shared" si="4"/>
        <v>#REF!</v>
      </c>
      <c r="P34" s="21">
        <f t="shared" si="5"/>
        <v>135334.5</v>
      </c>
    </row>
    <row r="35" spans="1:16" ht="38.25" x14ac:dyDescent="0.25">
      <c r="A35" s="48">
        <v>24</v>
      </c>
      <c r="B35" s="38" t="s">
        <v>56</v>
      </c>
      <c r="C35" s="35" t="s">
        <v>18</v>
      </c>
      <c r="D35" s="35">
        <v>400</v>
      </c>
      <c r="E35" s="44">
        <v>450</v>
      </c>
      <c r="F35" s="45">
        <f t="shared" si="0"/>
        <v>180000</v>
      </c>
      <c r="G35" s="43">
        <v>590</v>
      </c>
      <c r="H35" s="45">
        <f t="shared" si="1"/>
        <v>236000</v>
      </c>
      <c r="I35" s="44">
        <v>350</v>
      </c>
      <c r="J35" s="37">
        <f t="shared" si="8"/>
        <v>140000</v>
      </c>
      <c r="K35" s="58">
        <f t="shared" si="6"/>
        <v>463.33</v>
      </c>
      <c r="L35" s="36">
        <f>COUNTA(E35,G35,I35,#REF!,#REF!)</f>
        <v>5</v>
      </c>
      <c r="M35" s="36" t="e">
        <f>SQRT((IF(E35&gt;0,POWER(E35-K35,2),0)+IF(G35&gt;0,POWER(G35-K35,2),0)+IF(I35&gt;0,POWER(I35-K35,2),0)+IF(#REF!&gt;0,POWER(#REF!-K35,2),0)+IF(#REF!&gt;0,POWER(#REF!-K35,2),0))/(L35-1))</f>
        <v>#REF!</v>
      </c>
      <c r="N35" s="36" t="e">
        <f t="shared" si="3"/>
        <v>#REF!</v>
      </c>
      <c r="O35" s="36" t="e">
        <f t="shared" si="4"/>
        <v>#REF!</v>
      </c>
      <c r="P35" s="21">
        <f t="shared" si="5"/>
        <v>185332</v>
      </c>
    </row>
    <row r="36" spans="1:16" x14ac:dyDescent="0.25">
      <c r="A36" s="86" t="s">
        <v>19</v>
      </c>
      <c r="B36" s="86"/>
      <c r="C36" s="68"/>
      <c r="D36" s="39">
        <f>SUM(D12:D35)</f>
        <v>19630</v>
      </c>
      <c r="E36" s="24"/>
      <c r="F36" s="24"/>
      <c r="G36" s="24"/>
      <c r="H36" s="24"/>
      <c r="I36" s="24"/>
      <c r="J36" s="24"/>
      <c r="K36" s="24"/>
      <c r="L36" s="24"/>
      <c r="M36" s="24"/>
      <c r="N36" s="24"/>
      <c r="O36" s="24"/>
      <c r="P36" s="25">
        <f>SUMIF(P12:P35,"&gt;0")</f>
        <v>3467489.1</v>
      </c>
    </row>
    <row r="37" spans="1:16" x14ac:dyDescent="0.25">
      <c r="A37" s="6"/>
      <c r="B37" s="6"/>
      <c r="C37" s="6"/>
      <c r="D37" s="6"/>
      <c r="E37" s="6"/>
      <c r="F37" s="6"/>
      <c r="G37" s="6"/>
      <c r="H37" s="6"/>
      <c r="I37" s="6"/>
      <c r="J37" s="6"/>
      <c r="K37" s="6"/>
      <c r="L37" s="6"/>
      <c r="M37" s="6"/>
      <c r="N37" s="6"/>
      <c r="O37" s="6"/>
      <c r="P37" s="26"/>
    </row>
    <row r="38" spans="1:16" x14ac:dyDescent="0.25">
      <c r="A38" s="82" t="s">
        <v>20</v>
      </c>
      <c r="B38" s="82"/>
      <c r="C38" s="82"/>
      <c r="D38" s="82"/>
      <c r="E38" s="82"/>
      <c r="F38" s="82"/>
      <c r="G38" s="82"/>
      <c r="H38" s="82"/>
      <c r="I38" s="82"/>
      <c r="J38" s="82"/>
      <c r="K38" s="82"/>
      <c r="L38" s="82"/>
      <c r="M38" s="82"/>
      <c r="N38" s="82"/>
      <c r="O38" s="82"/>
      <c r="P38" s="82"/>
    </row>
    <row r="39" spans="1:16" x14ac:dyDescent="0.25">
      <c r="A39" s="83" t="s">
        <v>21</v>
      </c>
      <c r="B39" s="83"/>
      <c r="C39" s="83"/>
      <c r="D39" s="83"/>
      <c r="E39" s="83"/>
      <c r="F39" s="83"/>
      <c r="G39" s="83"/>
      <c r="H39" s="83"/>
      <c r="I39" s="83"/>
      <c r="J39" s="83"/>
      <c r="K39" s="83"/>
      <c r="L39" s="83"/>
      <c r="M39" s="83"/>
      <c r="N39" s="83"/>
      <c r="O39" s="83"/>
      <c r="P39" s="83"/>
    </row>
    <row r="40" spans="1:16" x14ac:dyDescent="0.25">
      <c r="A40" s="81" t="s">
        <v>22</v>
      </c>
      <c r="B40" s="81"/>
      <c r="C40" s="81"/>
      <c r="D40" s="81"/>
      <c r="E40" s="81"/>
      <c r="F40" s="81"/>
      <c r="G40" s="81"/>
      <c r="H40" s="81"/>
      <c r="I40" s="81"/>
      <c r="J40" s="81"/>
      <c r="K40" s="81"/>
      <c r="L40" s="81"/>
      <c r="M40" s="81"/>
      <c r="N40" s="81"/>
      <c r="O40" s="81"/>
      <c r="P40" s="81"/>
    </row>
    <row r="41" spans="1:16" x14ac:dyDescent="0.25">
      <c r="A41" s="81" t="s">
        <v>23</v>
      </c>
      <c r="B41" s="81"/>
      <c r="C41" s="81" t="s">
        <v>24</v>
      </c>
      <c r="D41" s="81"/>
      <c r="E41" s="81"/>
      <c r="F41" s="81"/>
      <c r="G41" s="81"/>
      <c r="H41" s="81"/>
      <c r="I41" s="81"/>
      <c r="J41" s="81"/>
      <c r="K41" s="81"/>
      <c r="L41" s="81"/>
      <c r="M41" s="81"/>
      <c r="N41" s="81"/>
      <c r="O41" s="81"/>
      <c r="P41" s="81"/>
    </row>
    <row r="42" spans="1:16" x14ac:dyDescent="0.25">
      <c r="A42" s="81" t="s">
        <v>25</v>
      </c>
      <c r="B42" s="81"/>
      <c r="C42" s="81" t="s">
        <v>26</v>
      </c>
      <c r="D42" s="81"/>
      <c r="E42" s="81"/>
      <c r="F42" s="81"/>
      <c r="G42" s="81"/>
      <c r="H42" s="81"/>
      <c r="I42" s="81"/>
      <c r="J42" s="81"/>
      <c r="K42" s="81"/>
      <c r="L42" s="81"/>
      <c r="M42" s="81"/>
      <c r="N42" s="81"/>
      <c r="O42" s="81"/>
      <c r="P42" s="81"/>
    </row>
    <row r="43" spans="1:16" x14ac:dyDescent="0.25">
      <c r="A43" s="81" t="s">
        <v>11</v>
      </c>
      <c r="B43" s="81"/>
      <c r="C43" s="81" t="s">
        <v>27</v>
      </c>
      <c r="D43" s="81"/>
      <c r="E43" s="81"/>
      <c r="F43" s="81"/>
      <c r="G43" s="81"/>
      <c r="H43" s="81"/>
      <c r="I43" s="81"/>
      <c r="J43" s="81"/>
      <c r="K43" s="81"/>
      <c r="L43" s="81"/>
      <c r="M43" s="81"/>
      <c r="N43" s="81"/>
      <c r="O43" s="81"/>
      <c r="P43" s="81"/>
    </row>
    <row r="44" spans="1:16" x14ac:dyDescent="0.25">
      <c r="A44" s="27"/>
      <c r="B44" s="27"/>
      <c r="C44" s="27"/>
      <c r="D44" s="27"/>
      <c r="E44" s="27"/>
      <c r="F44" s="27"/>
      <c r="G44" s="27"/>
      <c r="H44" s="27"/>
      <c r="I44" s="27"/>
      <c r="J44" s="27"/>
      <c r="K44" s="27"/>
      <c r="L44" s="27"/>
      <c r="M44" s="27"/>
      <c r="N44" s="27"/>
      <c r="O44" s="27"/>
      <c r="P44" s="27"/>
    </row>
    <row r="45" spans="1:16" x14ac:dyDescent="0.25">
      <c r="A45" s="1"/>
      <c r="B45" s="28"/>
      <c r="C45" s="28"/>
      <c r="D45" s="29"/>
      <c r="E45" s="30"/>
      <c r="F45" s="31"/>
      <c r="G45" s="32"/>
      <c r="H45" s="30"/>
      <c r="I45" s="30"/>
      <c r="J45" s="30"/>
      <c r="K45" s="32"/>
      <c r="L45" s="33"/>
      <c r="M45" s="30"/>
      <c r="N45" s="30"/>
      <c r="O45" s="30"/>
      <c r="P45" s="30"/>
    </row>
    <row r="46" spans="1:16" x14ac:dyDescent="0.25">
      <c r="A46" s="1"/>
      <c r="B46" s="65" t="s">
        <v>31</v>
      </c>
      <c r="C46" s="1"/>
      <c r="D46" s="1"/>
      <c r="E46" s="1"/>
      <c r="F46" s="1"/>
      <c r="G46" s="1"/>
      <c r="H46" s="1"/>
      <c r="I46" s="1"/>
      <c r="J46" s="1"/>
      <c r="K46" s="1"/>
      <c r="L46" s="1"/>
      <c r="M46" s="1"/>
      <c r="N46" s="1"/>
      <c r="O46" s="1"/>
      <c r="P46" s="2"/>
    </row>
  </sheetData>
  <mergeCells count="29">
    <mergeCell ref="J2:P2"/>
    <mergeCell ref="A4:P4"/>
    <mergeCell ref="A5:P5"/>
    <mergeCell ref="A6:P6"/>
    <mergeCell ref="A8:D8"/>
    <mergeCell ref="E8:F8"/>
    <mergeCell ref="G8:H8"/>
    <mergeCell ref="P10:P11"/>
    <mergeCell ref="A10:A11"/>
    <mergeCell ref="B10:B11"/>
    <mergeCell ref="C10:D10"/>
    <mergeCell ref="E10:F10"/>
    <mergeCell ref="G10:H10"/>
    <mergeCell ref="I10:J10"/>
    <mergeCell ref="K10:K11"/>
    <mergeCell ref="L10:L11"/>
    <mergeCell ref="M10:M11"/>
    <mergeCell ref="N10:N11"/>
    <mergeCell ref="O10:O11"/>
    <mergeCell ref="A42:B42"/>
    <mergeCell ref="C42:P42"/>
    <mergeCell ref="A43:B43"/>
    <mergeCell ref="C43:P43"/>
    <mergeCell ref="A36:B36"/>
    <mergeCell ref="A38:P38"/>
    <mergeCell ref="A39:P39"/>
    <mergeCell ref="A40:P40"/>
    <mergeCell ref="A41:B41"/>
    <mergeCell ref="C41:P4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7159-FD13-4E4B-AA79-06FAFCF762F9}">
  <dimension ref="A1:C24"/>
  <sheetViews>
    <sheetView workbookViewId="0">
      <selection activeCell="G11" sqref="G11"/>
    </sheetView>
  </sheetViews>
  <sheetFormatPr defaultRowHeight="15" x14ac:dyDescent="0.25"/>
  <cols>
    <col min="2" max="2" width="15.28515625" customWidth="1"/>
    <col min="3" max="3" width="18.85546875" customWidth="1"/>
  </cols>
  <sheetData>
    <row r="1" spans="1:3" ht="15.75" thickBot="1" x14ac:dyDescent="0.3">
      <c r="A1" s="75" t="s">
        <v>6</v>
      </c>
      <c r="B1" s="76" t="s">
        <v>67</v>
      </c>
      <c r="C1" s="76" t="s">
        <v>66</v>
      </c>
    </row>
    <row r="2" spans="1:3" ht="15.75" thickBot="1" x14ac:dyDescent="0.3">
      <c r="A2" s="78">
        <v>1</v>
      </c>
      <c r="B2" s="79" t="s">
        <v>77</v>
      </c>
      <c r="C2" s="77" t="s">
        <v>68</v>
      </c>
    </row>
    <row r="3" spans="1:3" ht="15.75" thickBot="1" x14ac:dyDescent="0.3">
      <c r="A3" s="78">
        <v>2</v>
      </c>
      <c r="B3" s="79" t="s">
        <v>78</v>
      </c>
      <c r="C3" s="77" t="s">
        <v>69</v>
      </c>
    </row>
    <row r="4" spans="1:3" ht="15.75" thickBot="1" x14ac:dyDescent="0.3">
      <c r="A4" s="78">
        <v>3</v>
      </c>
      <c r="B4" s="79" t="s">
        <v>79</v>
      </c>
      <c r="C4" s="77" t="s">
        <v>70</v>
      </c>
    </row>
    <row r="5" spans="1:3" ht="15.75" thickBot="1" x14ac:dyDescent="0.3">
      <c r="A5" s="78">
        <v>4</v>
      </c>
      <c r="B5" s="79" t="s">
        <v>80</v>
      </c>
      <c r="C5" s="77" t="s">
        <v>71</v>
      </c>
    </row>
    <row r="6" spans="1:3" ht="15.75" thickBot="1" x14ac:dyDescent="0.3">
      <c r="A6" s="78">
        <v>5</v>
      </c>
      <c r="B6" s="79" t="s">
        <v>81</v>
      </c>
      <c r="C6" s="77" t="s">
        <v>72</v>
      </c>
    </row>
    <row r="7" spans="1:3" ht="15.75" thickBot="1" x14ac:dyDescent="0.3">
      <c r="A7" s="78">
        <v>6</v>
      </c>
      <c r="B7" s="79" t="s">
        <v>82</v>
      </c>
      <c r="C7" s="77" t="s">
        <v>59</v>
      </c>
    </row>
    <row r="8" spans="1:3" ht="15.75" thickBot="1" x14ac:dyDescent="0.3">
      <c r="A8" s="78">
        <v>7</v>
      </c>
      <c r="B8" s="79" t="s">
        <v>83</v>
      </c>
      <c r="C8" s="77" t="s">
        <v>48</v>
      </c>
    </row>
    <row r="9" spans="1:3" ht="15.75" thickBot="1" x14ac:dyDescent="0.3">
      <c r="A9" s="78">
        <v>8</v>
      </c>
      <c r="B9" s="79" t="s">
        <v>84</v>
      </c>
      <c r="C9" s="77" t="s">
        <v>49</v>
      </c>
    </row>
    <row r="10" spans="1:3" ht="15.75" thickBot="1" x14ac:dyDescent="0.3">
      <c r="A10" s="78">
        <v>9</v>
      </c>
      <c r="B10" s="79" t="s">
        <v>85</v>
      </c>
      <c r="C10" s="77" t="s">
        <v>73</v>
      </c>
    </row>
    <row r="11" spans="1:3" ht="15.75" thickBot="1" x14ac:dyDescent="0.3">
      <c r="A11" s="78">
        <v>10</v>
      </c>
      <c r="B11" s="79" t="s">
        <v>86</v>
      </c>
      <c r="C11" s="77" t="s">
        <v>60</v>
      </c>
    </row>
    <row r="12" spans="1:3" ht="15.75" thickBot="1" x14ac:dyDescent="0.3">
      <c r="A12" s="78">
        <v>11</v>
      </c>
      <c r="B12" s="79" t="s">
        <v>87</v>
      </c>
      <c r="C12" s="77" t="s">
        <v>53</v>
      </c>
    </row>
    <row r="13" spans="1:3" ht="15.75" thickBot="1" x14ac:dyDescent="0.3">
      <c r="A13" s="78">
        <v>12</v>
      </c>
      <c r="B13" s="79" t="s">
        <v>88</v>
      </c>
      <c r="C13" s="77" t="s">
        <v>74</v>
      </c>
    </row>
    <row r="14" spans="1:3" ht="15.75" thickBot="1" x14ac:dyDescent="0.3">
      <c r="A14" s="78">
        <v>13</v>
      </c>
      <c r="B14" s="79" t="s">
        <v>89</v>
      </c>
      <c r="C14" s="77" t="s">
        <v>75</v>
      </c>
    </row>
    <row r="15" spans="1:3" ht="15.75" thickBot="1" x14ac:dyDescent="0.3">
      <c r="A15" s="78">
        <v>14</v>
      </c>
      <c r="B15" s="79" t="s">
        <v>90</v>
      </c>
      <c r="C15" s="77" t="s">
        <v>61</v>
      </c>
    </row>
    <row r="16" spans="1:3" ht="15.75" thickBot="1" x14ac:dyDescent="0.3">
      <c r="A16" s="78">
        <v>15</v>
      </c>
      <c r="B16" s="79" t="s">
        <v>91</v>
      </c>
      <c r="C16" s="77" t="s">
        <v>62</v>
      </c>
    </row>
    <row r="17" spans="1:3" ht="15.75" thickBot="1" x14ac:dyDescent="0.3">
      <c r="A17" s="78">
        <v>16</v>
      </c>
      <c r="B17" s="79" t="s">
        <v>91</v>
      </c>
      <c r="C17" s="77" t="s">
        <v>63</v>
      </c>
    </row>
    <row r="18" spans="1:3" ht="15.75" thickBot="1" x14ac:dyDescent="0.3">
      <c r="A18" s="78">
        <v>17</v>
      </c>
      <c r="B18" s="79" t="s">
        <v>91</v>
      </c>
      <c r="C18" s="77" t="s">
        <v>64</v>
      </c>
    </row>
    <row r="19" spans="1:3" ht="15.75" thickBot="1" x14ac:dyDescent="0.3">
      <c r="A19" s="78">
        <v>18</v>
      </c>
      <c r="B19" s="79" t="s">
        <v>92</v>
      </c>
      <c r="C19" s="77" t="s">
        <v>41</v>
      </c>
    </row>
    <row r="20" spans="1:3" ht="15.75" thickBot="1" x14ac:dyDescent="0.3">
      <c r="A20" s="78">
        <v>19</v>
      </c>
      <c r="B20" s="79" t="s">
        <v>93</v>
      </c>
      <c r="C20" s="77" t="s">
        <v>43</v>
      </c>
    </row>
    <row r="21" spans="1:3" ht="15.75" thickBot="1" x14ac:dyDescent="0.3">
      <c r="A21" s="78">
        <v>20</v>
      </c>
      <c r="B21" s="79" t="s">
        <v>94</v>
      </c>
      <c r="C21" s="77" t="s">
        <v>76</v>
      </c>
    </row>
    <row r="22" spans="1:3" ht="15.75" thickBot="1" x14ac:dyDescent="0.3">
      <c r="A22" s="78">
        <v>21</v>
      </c>
      <c r="B22" s="79" t="s">
        <v>95</v>
      </c>
      <c r="C22" s="77" t="s">
        <v>42</v>
      </c>
    </row>
    <row r="23" spans="1:3" ht="15.75" thickBot="1" x14ac:dyDescent="0.3">
      <c r="A23" s="78">
        <v>22</v>
      </c>
      <c r="B23" s="79" t="s">
        <v>96</v>
      </c>
      <c r="C23" s="77" t="s">
        <v>37</v>
      </c>
    </row>
    <row r="24" spans="1:3" ht="15.75" thickBot="1" x14ac:dyDescent="0.3">
      <c r="A24" s="78">
        <v>23</v>
      </c>
      <c r="B24" s="79" t="s">
        <v>97</v>
      </c>
      <c r="C24" s="77"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Обоснование НМЦД</vt: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TorgiOnline</cp:lastModifiedBy>
  <cp:revision>1</cp:revision>
  <cp:lastPrinted>2025-10-23T08:21:47Z</cp:lastPrinted>
  <dcterms:created xsi:type="dcterms:W3CDTF">2021-01-18T05:46:41Z</dcterms:created>
  <dcterms:modified xsi:type="dcterms:W3CDTF">2025-10-30T10:13:19Z</dcterms:modified>
</cp:coreProperties>
</file>