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30"/>
  <workbookPr/>
  <mc:AlternateContent xmlns:mc="http://schemas.openxmlformats.org/markup-compatibility/2006">
    <mc:Choice Requires="x15">
      <x15ac:absPath xmlns:x15ac="http://schemas.microsoft.com/office/spreadsheetml/2010/11/ac" url="/Users/ludmila/Desktop/ЗАКУПКИ/ОКТЯБРЬ/АУКЦИОН/АО НЕВСКОЕ/"/>
    </mc:Choice>
  </mc:AlternateContent>
  <xr:revisionPtr revIDLastSave="0" documentId="13_ncr:1_{FE2AB686-A207-0548-BBDF-56D3BCA06B23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НМЦД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" i="1" l="1"/>
  <c r="O5" i="1"/>
  <c r="K6" i="1"/>
  <c r="N6" i="1" s="1"/>
  <c r="O6" i="1" s="1"/>
  <c r="K5" i="1"/>
  <c r="N5" i="1" s="1"/>
  <c r="K7" i="1"/>
  <c r="N7" i="1" s="1"/>
  <c r="O7" i="1" s="1"/>
  <c r="J10" i="1"/>
  <c r="L6" i="1" l="1"/>
  <c r="M6" i="1" s="1"/>
  <c r="L5" i="1"/>
  <c r="M5" i="1" s="1"/>
  <c r="L7" i="1"/>
  <c r="M7" i="1" s="1"/>
  <c r="H10" i="1" l="1"/>
</calcChain>
</file>

<file path=xl/sharedStrings.xml><?xml version="1.0" encoding="utf-8"?>
<sst xmlns="http://schemas.openxmlformats.org/spreadsheetml/2006/main" count="32" uniqueCount="28">
  <si>
    <t>№</t>
  </si>
  <si>
    <t xml:space="preserve">Наименование товара (работ, услуг) </t>
  </si>
  <si>
    <t>Основные характеристи объекта закупки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</si>
  <si>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</si>
  <si>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</si>
  <si>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</si>
  <si>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</si>
  <si>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</si>
  <si>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t xml:space="preserve">Коммерческое предложение                       № 1 </t>
  </si>
  <si>
    <t xml:space="preserve">Коммерческое предложение                        № 2 </t>
  </si>
  <si>
    <t xml:space="preserve">Коммерческое предложение                 № 3 </t>
  </si>
  <si>
    <t xml:space="preserve">Коммерческое предложение                 № 4 </t>
  </si>
  <si>
    <t xml:space="preserve">Коммерческое предложение                 № 5 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</si>
  <si>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</si>
  <si>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</si>
  <si>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11"/>
        <rFont val="Times New Roman"/>
        <family val="1"/>
      </rPr>
      <t xml:space="preserve">коэффициент вариации цен V (%)           </t>
    </r>
    <r>
      <rPr>
        <i/>
        <sz val="11"/>
        <rFont val="Times New Roman"/>
        <family val="1"/>
      </rPr>
      <t xml:space="preserve">         (не должен превышать 33%)</t>
    </r>
  </si>
  <si>
    <t>Средняя арифметическая цена за единицу     руб.</t>
  </si>
  <si>
    <t>Расчет Н (МЦД) по формуле                             v - количество (объем) закупаемого товара (работы, услуги);
     ц - ср. цена за единицу    ЦКЕП = v*ц</t>
  </si>
  <si>
    <t>в соответствии с ТЗ</t>
  </si>
  <si>
    <t>В результате проведенного расчета Н(М)ЦД договора составила:</t>
  </si>
  <si>
    <t>рублей</t>
  </si>
  <si>
    <t>Бензин автомобильный
АИ-92</t>
  </si>
  <si>
    <t>Бензин автомобильный
АИ-95</t>
  </si>
  <si>
    <t>Дизельное топливо</t>
  </si>
  <si>
    <t>литр</t>
  </si>
  <si>
    <t>Обоснование начальной (максимальной) цены Договора на поставку горюче-смазочных материалов (ГСМ) с использованием пластиковых топливных карт через сеть АЗС.</t>
  </si>
  <si>
    <t xml:space="preserve">При определениеии начальной (максимальной) цены Договора на поставку горюче-смазочных материалов (ГСМ) с использованием пластиковых топливных карт через сеть АЗС. применен метод сопоставимых рыночных цен (анализ рынка). </t>
  </si>
  <si>
    <t xml:space="preserve">Приложение № 1  к Разделу № 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</si>
</sst>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.00"/>
  </numFmts>
  <fonts count="14" x14ac:knownFonts="1">
    <font>
      <sz val="11"/>
      <color theme="1"/>
      <name val="Calibri"/>
      <charset val="134"/>
      <scheme val="minor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/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9" fillId="0" borderId="0" xfId="0" applyFont="1"/>
    <xf numFmtId="0" fontId="4" fillId="0" borderId="0" xfId="0" applyFont="1" applyAlignment="1">
      <alignment horizontal="center" vertical="top" wrapText="1"/>
    </xf>
    <xf numFmtId="0" fontId="9" fillId="0" borderId="0" xfId="0" applyFont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164" fontId="7" fillId="0" borderId="2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wrapText="1"/>
    </xf>
    <xf numFmtId="164" fontId="9" fillId="0" borderId="2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12" fontId="10" fillId="0" borderId="2" xfId="0" applyNumberFormat="1" applyFont="1" applyBorder="1" applyAlignment="1">
      <alignment horizontal="center" vertical="center" wrapText="1"/>
    </xf>
    <xf numFmtId="12" fontId="4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</xdr:row>
      <xdr:rowOff>1476374</xdr:rowOff>
    </xdr:from>
    <xdr:to>
      <xdr:col>12</xdr:col>
      <xdr:colOff>600075</xdr:colOff>
      <xdr:row>3</xdr:row>
      <xdr:rowOff>1819275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34875" y="3485515"/>
          <a:ext cx="590550" cy="343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169208</xdr:colOff>
      <xdr:row>3</xdr:row>
      <xdr:rowOff>1266265</xdr:rowOff>
    </xdr:from>
    <xdr:to>
      <xdr:col>11</xdr:col>
      <xdr:colOff>674033</xdr:colOff>
      <xdr:row>3</xdr:row>
      <xdr:rowOff>1523439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22660" y="3275965"/>
          <a:ext cx="504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6"/>
  <sheetViews>
    <sheetView tabSelected="1" zoomScale="80" zoomScaleNormal="80" workbookViewId="0">
      <selection activeCell="N3" sqref="N3:O3"/>
    </sheetView>
  </sheetViews>
  <sheetFormatPr baseColWidth="10" defaultColWidth="9.1640625" defaultRowHeight="13" x14ac:dyDescent="0.15"/>
  <cols>
    <col min="1" max="1" width="6.33203125" style="3" customWidth="1"/>
    <col min="2" max="2" width="48" style="3" customWidth="1"/>
    <col min="3" max="3" width="20.5" style="3" customWidth="1"/>
    <col min="4" max="4" width="10.1640625" style="3" customWidth="1"/>
    <col min="5" max="5" width="8.83203125" style="3" customWidth="1"/>
    <col min="6" max="6" width="15.5" style="3" customWidth="1"/>
    <col min="7" max="7" width="16.33203125" style="3" customWidth="1"/>
    <col min="8" max="8" width="15.83203125" style="3" customWidth="1"/>
    <col min="9" max="10" width="15.83203125" style="3" hidden="1" customWidth="1"/>
    <col min="11" max="11" width="18.1640625" style="3" customWidth="1"/>
    <col min="12" max="12" width="20" style="3" customWidth="1"/>
    <col min="13" max="13" width="15.33203125" style="3" customWidth="1"/>
    <col min="14" max="14" width="17.5" style="3" customWidth="1"/>
    <col min="15" max="15" width="21.83203125" style="3" customWidth="1"/>
    <col min="16" max="16384" width="9.1640625" style="3"/>
  </cols>
  <sheetData>
    <row r="1" spans="1:16" ht="67.5" customHeight="1" x14ac:dyDescent="0.15">
      <c r="K1" s="19"/>
      <c r="L1" s="19"/>
      <c r="M1" s="33" t="s">
        <v>27</v>
      </c>
      <c r="N1" s="33"/>
      <c r="O1" s="33"/>
    </row>
    <row r="2" spans="1:16" ht="39.75" customHeight="1" x14ac:dyDescent="0.15">
      <c r="A2" s="34" t="s">
        <v>25</v>
      </c>
      <c r="B2" s="34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6" ht="51" customHeight="1" x14ac:dyDescent="0.15">
      <c r="A3" s="44" t="s">
        <v>0</v>
      </c>
      <c r="B3" s="45" t="s">
        <v>1</v>
      </c>
      <c r="C3" s="45" t="s">
        <v>2</v>
      </c>
      <c r="D3" s="45" t="s">
        <v>3</v>
      </c>
      <c r="E3" s="45" t="s">
        <v>4</v>
      </c>
      <c r="F3" s="36" t="s">
        <v>5</v>
      </c>
      <c r="G3" s="36"/>
      <c r="H3" s="36"/>
      <c r="I3" s="5"/>
      <c r="J3" s="5"/>
      <c r="K3" s="37" t="s">
        <v>6</v>
      </c>
      <c r="L3" s="37"/>
      <c r="M3" s="37"/>
      <c r="N3" s="38" t="s">
        <v>7</v>
      </c>
      <c r="O3" s="38"/>
    </row>
    <row r="4" spans="1:16" ht="165" customHeight="1" thickBot="1" x14ac:dyDescent="0.2">
      <c r="A4" s="44"/>
      <c r="B4" s="45"/>
      <c r="C4" s="46"/>
      <c r="D4" s="46"/>
      <c r="E4" s="46"/>
      <c r="F4" s="6" t="s">
        <v>8</v>
      </c>
      <c r="G4" s="6" t="s">
        <v>9</v>
      </c>
      <c r="H4" s="6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20" t="s">
        <v>16</v>
      </c>
      <c r="O4" s="20" t="s">
        <v>17</v>
      </c>
    </row>
    <row r="5" spans="1:16" s="1" customFormat="1" ht="35" thickBot="1" x14ac:dyDescent="0.25">
      <c r="A5" s="7">
        <v>1</v>
      </c>
      <c r="B5" s="26" t="s">
        <v>21</v>
      </c>
      <c r="C5" s="27" t="s">
        <v>18</v>
      </c>
      <c r="D5" s="28" t="s">
        <v>24</v>
      </c>
      <c r="E5" s="26">
        <v>400</v>
      </c>
      <c r="F5" s="30">
        <v>66.87</v>
      </c>
      <c r="G5" s="29">
        <v>66.22</v>
      </c>
      <c r="H5" s="29">
        <v>63.28</v>
      </c>
      <c r="I5" s="9"/>
      <c r="J5" s="9"/>
      <c r="K5" s="9">
        <f>AVERAGE(F5:H5)</f>
        <v>65.456666666666663</v>
      </c>
      <c r="L5" s="21">
        <f>SQRT(((SUM((POWER(H5-K5,2)),(POWER(G5-K5,2)),(POWER(F5-K5,2)))/(COLUMNS(F5:H5)-1))))</f>
        <v>1.9128599879064168</v>
      </c>
      <c r="M5" s="21">
        <f t="shared" ref="M5" si="0">L5/K5*100</f>
        <v>2.9223302763758467</v>
      </c>
      <c r="N5" s="22">
        <f t="shared" ref="N5" si="1">ROUND(K5,2)</f>
        <v>65.459999999999994</v>
      </c>
      <c r="O5" s="22">
        <f>N5*E5</f>
        <v>26183.999999999996</v>
      </c>
    </row>
    <row r="6" spans="1:16" s="1" customFormat="1" ht="35" thickBot="1" x14ac:dyDescent="0.25">
      <c r="A6" s="7">
        <v>2</v>
      </c>
      <c r="B6" s="26" t="s">
        <v>22</v>
      </c>
      <c r="C6" s="27" t="s">
        <v>18</v>
      </c>
      <c r="D6" s="28" t="s">
        <v>24</v>
      </c>
      <c r="E6" s="26">
        <v>6000</v>
      </c>
      <c r="F6" s="30">
        <v>72.83</v>
      </c>
      <c r="G6" s="29">
        <v>72.28</v>
      </c>
      <c r="H6" s="29">
        <v>67.73</v>
      </c>
      <c r="I6" s="9"/>
      <c r="J6" s="9"/>
      <c r="K6" s="9">
        <f>AVERAGE(F6:H6)</f>
        <v>70.946666666666673</v>
      </c>
      <c r="L6" s="21">
        <f>SQRT(((SUM((POWER(H6-K6,2)),(POWER(G6-K6,2)),(POWER(F6-K6,2)))/(COLUMNS(F6:H6)-1))))</f>
        <v>2.7992558534963035</v>
      </c>
      <c r="M6" s="21">
        <f t="shared" ref="M6" si="2">L6/K6*100</f>
        <v>3.9455776923928347</v>
      </c>
      <c r="N6" s="22">
        <f t="shared" ref="N6" si="3">ROUND(K6,2)</f>
        <v>70.95</v>
      </c>
      <c r="O6" s="22">
        <f>N6*E6</f>
        <v>425700</v>
      </c>
    </row>
    <row r="7" spans="1:16" s="1" customFormat="1" ht="18" thickBot="1" x14ac:dyDescent="0.25">
      <c r="A7" s="7">
        <v>3</v>
      </c>
      <c r="B7" s="26" t="s">
        <v>23</v>
      </c>
      <c r="C7" s="27" t="s">
        <v>18</v>
      </c>
      <c r="D7" s="28" t="s">
        <v>24</v>
      </c>
      <c r="E7" s="26">
        <v>46000</v>
      </c>
      <c r="F7" s="30">
        <v>78.010000000000005</v>
      </c>
      <c r="G7" s="29">
        <v>84.14</v>
      </c>
      <c r="H7" s="29">
        <v>79.2</v>
      </c>
      <c r="I7" s="9"/>
      <c r="J7" s="9"/>
      <c r="K7" s="9">
        <f>AVERAGE(F7:H7)</f>
        <v>80.45</v>
      </c>
      <c r="L7" s="21">
        <f>SQRT(((SUM((POWER(H7-K7,2)),(POWER(G7-K7,2)),(POWER(F7-K7,2)))/(COLUMNS(F7:H7)-1))))</f>
        <v>3.2505537989702593</v>
      </c>
      <c r="M7" s="21">
        <f t="shared" ref="M7" si="4">L7/K7*100</f>
        <v>4.0404646351401601</v>
      </c>
      <c r="N7" s="22">
        <f t="shared" ref="N7" si="5">ROUND(K7,2)</f>
        <v>80.45</v>
      </c>
      <c r="O7" s="22">
        <f>N7*E7</f>
        <v>3700700</v>
      </c>
    </row>
    <row r="8" spans="1:16" s="1" customFormat="1" ht="21" customHeight="1" x14ac:dyDescent="0.15">
      <c r="A8" s="7"/>
      <c r="B8" s="8"/>
      <c r="C8" s="10"/>
      <c r="D8" s="11"/>
      <c r="E8" s="12"/>
      <c r="F8" s="13"/>
      <c r="G8" s="14"/>
      <c r="H8" s="9"/>
      <c r="I8" s="9"/>
      <c r="J8" s="9"/>
      <c r="K8" s="9"/>
      <c r="L8" s="21"/>
      <c r="M8" s="21"/>
      <c r="N8" s="22"/>
      <c r="O8" s="31">
        <f>SUM(O5:O7)</f>
        <v>4152584</v>
      </c>
    </row>
    <row r="9" spans="1:16" s="1" customFormat="1" ht="21" customHeight="1" x14ac:dyDescent="0.2">
      <c r="A9" s="7"/>
      <c r="B9" s="4"/>
    </row>
    <row r="10" spans="1:16" ht="15.75" customHeight="1" x14ac:dyDescent="0.15">
      <c r="A10" s="39" t="s">
        <v>19</v>
      </c>
      <c r="B10" s="40"/>
      <c r="C10" s="40"/>
      <c r="D10" s="40"/>
      <c r="E10" s="40"/>
      <c r="F10" s="40"/>
      <c r="G10" s="40"/>
      <c r="H10" s="32">
        <f>O8</f>
        <v>4152584</v>
      </c>
      <c r="I10" s="16"/>
      <c r="J10" s="23">
        <f>N8</f>
        <v>0</v>
      </c>
      <c r="K10" s="24" t="s">
        <v>20</v>
      </c>
      <c r="L10" s="24"/>
      <c r="M10" s="24"/>
      <c r="N10" s="25"/>
    </row>
    <row r="11" spans="1:16" ht="16" x14ac:dyDescent="0.15">
      <c r="A11" s="16"/>
      <c r="B11" s="16"/>
    </row>
    <row r="12" spans="1:16" ht="48" customHeight="1" x14ac:dyDescent="0.2">
      <c r="A12" s="41" t="s">
        <v>26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</row>
    <row r="13" spans="1:16" ht="16" x14ac:dyDescent="0.2">
      <c r="A13" s="17"/>
      <c r="B13" s="17"/>
    </row>
    <row r="14" spans="1:16" s="2" customFormat="1" ht="14" x14ac:dyDescent="0.15"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</row>
    <row r="15" spans="1:16" s="1" customFormat="1" ht="21" customHeight="1" x14ac:dyDescent="0.2">
      <c r="A15" s="4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 s="1" customFormat="1" ht="21" customHeight="1" x14ac:dyDescent="0.2">
      <c r="A16" s="15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</row>
  </sheetData>
  <mergeCells count="14">
    <mergeCell ref="A10:G10"/>
    <mergeCell ref="A12:O12"/>
    <mergeCell ref="B14:N14"/>
    <mergeCell ref="B16:P16"/>
    <mergeCell ref="A3:A4"/>
    <mergeCell ref="B3:B4"/>
    <mergeCell ref="C3:C4"/>
    <mergeCell ref="D3:D4"/>
    <mergeCell ref="E3:E4"/>
    <mergeCell ref="M1:O1"/>
    <mergeCell ref="A2:O2"/>
    <mergeCell ref="F3:H3"/>
    <mergeCell ref="K3:M3"/>
    <mergeCell ref="N3:O3"/>
  </mergeCells>
  <pageMargins left="0.7" right="0.7" top="0.75" bottom="0.75" header="0.3" footer="0.3"/>
  <pageSetup paperSize="9" scale="3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Microsoft Office User</cp:lastModifiedBy>
  <cp:revision>3</cp:revision>
  <cp:lastPrinted>2025-04-24T01:33:00Z</cp:lastPrinted>
  <dcterms:created xsi:type="dcterms:W3CDTF">2014-05-19T23:28:00Z</dcterms:created>
  <dcterms:modified xsi:type="dcterms:W3CDTF">2025-10-22T12:36:28Z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D74ACE357E2F4EFEB93AE026FAA786FE_13</vt:lpwstr>
  </property>
  <property fmtid="{D5CDD505-2E9C-101B-9397-08002B2CF9AE}" pid="3" name="KSOProductBuildVer">
    <vt:lpwstr>1049-12.2.0.22549</vt:lpwstr>
  </property>
</Properties>
</file>