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user\Desktop\Закупка Хайруллин Р.А\10 кВ ЖК Раздолье\Готово\"/>
    </mc:Choice>
  </mc:AlternateContent>
  <xr:revisionPtr revIDLastSave="0" documentId="13_ncr:1_{94FA2EB3-64D7-4BA4-931B-8EF060BA6A29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НМЦ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5" i="1" l="1"/>
  <c r="K6" i="1" l="1"/>
  <c r="L6" i="1" s="1"/>
  <c r="M6" i="1" s="1"/>
  <c r="K7" i="1"/>
  <c r="N7" i="1" s="1"/>
  <c r="O7" i="1" s="1"/>
  <c r="K8" i="1"/>
  <c r="N8" i="1" s="1"/>
  <c r="O8" i="1" s="1"/>
  <c r="L7" i="1" l="1"/>
  <c r="M7" i="1" s="1"/>
  <c r="L8" i="1"/>
  <c r="M8" i="1" s="1"/>
  <c r="N6" i="1"/>
  <c r="O6" i="1" s="1"/>
  <c r="K5" i="1"/>
  <c r="N5" i="1" s="1"/>
  <c r="K9" i="1"/>
  <c r="N9" i="1" s="1"/>
  <c r="O9" i="1" s="1"/>
  <c r="O10" i="1" l="1"/>
  <c r="L5" i="1"/>
  <c r="M5" i="1" s="1"/>
  <c r="L9" i="1"/>
  <c r="M9" i="1" s="1"/>
  <c r="K12" i="1" l="1"/>
</calcChain>
</file>

<file path=xl/sharedStrings.xml><?xml version="1.0" encoding="utf-8"?>
<sst xmlns="http://schemas.openxmlformats.org/spreadsheetml/2006/main" count="38" uniqueCount="31">
  <si>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</si>
  <si>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</si>
  <si>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</si>
  <si>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</si>
  <si>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</si>
  <si>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</si>
  <si>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</si>
  <si>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</si>
  <si>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</si>
  <si>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</si>
  <si>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</si>
  <si>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</si>
  <si>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</si>
  <si>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</si>
  <si>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</si>
  <si>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  <family val="1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</si>
  <si>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</si>
  <si>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</si>
  <si>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</si>
  <si>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рублей</t>
  </si>
  <si>
    <t>в соответствии с ТЗ</t>
  </si>
  <si>
    <t>шт</t>
  </si>
  <si>
    <t>Обоснование начальной (максимальной) цены Договор на поставку оборудования</t>
  </si>
  <si>
    <t xml:space="preserve">При определениеии начальной (максимальной) цены Договора на поставку оборудования применен метод сопоставимых рыночных цен (анализ рынка). </t>
  </si>
  <si>
    <t>Провод СИП-3 1х70-20</t>
  </si>
  <si>
    <t>Изолятор подвесной ПСД 70Е</t>
  </si>
  <si>
    <t>Вязка спиральная ВС-70/95.2</t>
  </si>
  <si>
    <t>Разъединитель РЛНД-1-10/400</t>
  </si>
  <si>
    <t>м</t>
  </si>
  <si>
    <t>Изолятор фарфоровый ШФ 20Г1</t>
  </si>
  <si>
    <t xml:space="preserve">Приложение № 3
к запросу котировок в электронной форме 
от «28» августа 2025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</si>
</sst>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0.0000"/>
  </numFmts>
  <fonts count="11" x14ac:knownFonts="1">
    <font>
      <sz val="11"/>
      <color theme="1"/>
      <name val="Calibri"/>
      <scheme val="minor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164" fontId="1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10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tabSelected="1" zoomScale="90" zoomScaleNormal="90" workbookViewId="0">
      <selection activeCell="B10" sqref="B10"/>
    </sheetView>
  </sheetViews>
  <sheetFormatPr defaultColWidth="9.109375" defaultRowHeight="13.2" x14ac:dyDescent="0.25"/>
  <cols>
    <col min="1" max="1" width="3.109375" style="1" bestFit="1" customWidth="1"/>
    <col min="2" max="2" width="31" style="1" bestFit="1" customWidth="1"/>
    <col min="3" max="3" width="20.44140625" style="1" bestFit="1" customWidth="1"/>
    <col min="4" max="4" width="5.77734375" style="1" bestFit="1" customWidth="1"/>
    <col min="5" max="5" width="8.77734375" style="1" bestFit="1" customWidth="1"/>
    <col min="6" max="6" width="15.44140625" style="1" bestFit="1" customWidth="1"/>
    <col min="7" max="7" width="16.33203125" style="1" bestFit="1" customWidth="1"/>
    <col min="8" max="8" width="15.77734375" style="1" bestFit="1" customWidth="1"/>
    <col min="9" max="10" width="15.77734375" style="1" hidden="1" customWidth="1"/>
    <col min="11" max="11" width="18.109375" style="1" bestFit="1" customWidth="1"/>
    <col min="12" max="12" width="13.44140625" style="1" bestFit="1" customWidth="1"/>
    <col min="13" max="13" width="10.33203125" style="1" bestFit="1" customWidth="1"/>
    <col min="14" max="14" width="13.44140625" style="1" customWidth="1"/>
    <col min="15" max="15" width="16.33203125" style="1" bestFit="1" customWidth="1"/>
    <col min="16" max="16384" width="9.109375" style="1"/>
  </cols>
  <sheetData>
    <row r="1" spans="1:15" ht="67.5" customHeight="1" x14ac:dyDescent="0.25">
      <c r="K1" s="28" t="s">
        <v>30</v>
      </c>
      <c r="L1" s="28"/>
      <c r="M1" s="28"/>
      <c r="N1" s="28"/>
      <c r="O1" s="28"/>
    </row>
    <row r="2" spans="1:15" ht="39" customHeight="1" x14ac:dyDescent="0.25">
      <c r="A2" s="29" t="s">
        <v>22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39" customHeight="1" x14ac:dyDescent="0.25">
      <c r="A3" s="31" t="s">
        <v>0</v>
      </c>
      <c r="B3" s="31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1"/>
      <c r="H3" s="31"/>
      <c r="I3" s="2"/>
      <c r="J3" s="2"/>
      <c r="K3" s="32" t="s">
        <v>6</v>
      </c>
      <c r="L3" s="32"/>
      <c r="M3" s="32"/>
      <c r="N3" s="33" t="s">
        <v>7</v>
      </c>
      <c r="O3" s="33"/>
    </row>
    <row r="4" spans="1:15" ht="144" customHeight="1" x14ac:dyDescent="0.25">
      <c r="A4" s="31"/>
      <c r="B4" s="31"/>
      <c r="C4" s="31"/>
      <c r="D4" s="31"/>
      <c r="E4" s="31"/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3" t="s">
        <v>16</v>
      </c>
      <c r="O4" s="3" t="s">
        <v>17</v>
      </c>
    </row>
    <row r="5" spans="1:15" s="4" customFormat="1" ht="15.6" x14ac:dyDescent="0.3">
      <c r="A5" s="5">
        <v>1</v>
      </c>
      <c r="B5" s="23" t="s">
        <v>24</v>
      </c>
      <c r="C5" s="22" t="s">
        <v>20</v>
      </c>
      <c r="D5" s="23" t="s">
        <v>28</v>
      </c>
      <c r="E5" s="23">
        <v>8300</v>
      </c>
      <c r="F5" s="9">
        <v>99.84</v>
      </c>
      <c r="G5" s="9">
        <v>98.4</v>
      </c>
      <c r="H5" s="9">
        <v>95</v>
      </c>
      <c r="I5" s="9"/>
      <c r="J5" s="9"/>
      <c r="K5" s="9">
        <f t="shared" ref="K5:K8" si="0">AVERAGE(F5:H5)</f>
        <v>97.74666666666667</v>
      </c>
      <c r="L5" s="11">
        <f t="shared" ref="L5:L8" si="1">SQRT(((SUM((POWER(H5-K5,2)),(POWER(G5-K5,2)),(POWER(F5-K5,2)))/(COLUMNS(F5:H5)-1))))</f>
        <v>2.4852632322016404</v>
      </c>
      <c r="M5" s="11">
        <f t="shared" ref="M5:M8" si="2">L5/K5*100</f>
        <v>2.5425554824051702</v>
      </c>
      <c r="N5" s="24">
        <f t="shared" ref="N5:N8" si="3">K5</f>
        <v>97.74666666666667</v>
      </c>
      <c r="O5" s="24">
        <f>N5*E5</f>
        <v>811297.33333333337</v>
      </c>
    </row>
    <row r="6" spans="1:15" s="4" customFormat="1" ht="15.6" x14ac:dyDescent="0.3">
      <c r="A6" s="5">
        <v>2</v>
      </c>
      <c r="B6" s="23" t="s">
        <v>25</v>
      </c>
      <c r="C6" s="22" t="s">
        <v>20</v>
      </c>
      <c r="D6" s="23" t="s">
        <v>21</v>
      </c>
      <c r="E6" s="23">
        <v>112</v>
      </c>
      <c r="F6" s="9">
        <v>1652.79</v>
      </c>
      <c r="G6" s="9">
        <v>1649.98</v>
      </c>
      <c r="H6" s="9">
        <v>1380</v>
      </c>
      <c r="I6" s="9"/>
      <c r="J6" s="9"/>
      <c r="K6" s="9">
        <f t="shared" si="0"/>
        <v>1560.9233333333334</v>
      </c>
      <c r="L6" s="11">
        <f t="shared" si="1"/>
        <v>156.69050205208143</v>
      </c>
      <c r="M6" s="11">
        <f t="shared" si="2"/>
        <v>10.038321466914759</v>
      </c>
      <c r="N6" s="24">
        <f t="shared" si="3"/>
        <v>1560.9233333333334</v>
      </c>
      <c r="O6" s="24">
        <f t="shared" ref="O6:O8" si="4">N6*E6</f>
        <v>174823.41333333333</v>
      </c>
    </row>
    <row r="7" spans="1:15" s="4" customFormat="1" ht="31.2" x14ac:dyDescent="0.3">
      <c r="A7" s="5">
        <v>3</v>
      </c>
      <c r="B7" s="23" t="s">
        <v>29</v>
      </c>
      <c r="C7" s="22" t="s">
        <v>20</v>
      </c>
      <c r="D7" s="23" t="s">
        <v>21</v>
      </c>
      <c r="E7" s="23">
        <v>223</v>
      </c>
      <c r="F7" s="9">
        <v>605.03</v>
      </c>
      <c r="G7" s="9">
        <v>628.03</v>
      </c>
      <c r="H7" s="9">
        <v>630</v>
      </c>
      <c r="I7" s="9"/>
      <c r="J7" s="9"/>
      <c r="K7" s="9">
        <f t="shared" si="0"/>
        <v>621.02</v>
      </c>
      <c r="L7" s="11">
        <f t="shared" si="1"/>
        <v>13.882733880615886</v>
      </c>
      <c r="M7" s="11">
        <f t="shared" si="2"/>
        <v>2.2354729124047354</v>
      </c>
      <c r="N7" s="24">
        <f t="shared" si="3"/>
        <v>621.02</v>
      </c>
      <c r="O7" s="24">
        <f t="shared" si="4"/>
        <v>138487.46</v>
      </c>
    </row>
    <row r="8" spans="1:15" s="4" customFormat="1" ht="15.6" x14ac:dyDescent="0.3">
      <c r="A8" s="5">
        <v>4</v>
      </c>
      <c r="B8" s="23" t="s">
        <v>26</v>
      </c>
      <c r="C8" s="22" t="s">
        <v>20</v>
      </c>
      <c r="D8" s="23" t="s">
        <v>21</v>
      </c>
      <c r="E8" s="23">
        <v>366</v>
      </c>
      <c r="F8" s="9">
        <v>94.7</v>
      </c>
      <c r="G8" s="9">
        <v>89.34</v>
      </c>
      <c r="H8" s="9">
        <v>95</v>
      </c>
      <c r="I8" s="9"/>
      <c r="J8" s="9"/>
      <c r="K8" s="9">
        <f t="shared" si="0"/>
        <v>93.013333333333335</v>
      </c>
      <c r="L8" s="11">
        <f t="shared" si="1"/>
        <v>3.1847344211618847</v>
      </c>
      <c r="M8" s="11">
        <f t="shared" si="2"/>
        <v>3.4239547245863151</v>
      </c>
      <c r="N8" s="24">
        <f t="shared" si="3"/>
        <v>93.013333333333335</v>
      </c>
      <c r="O8" s="24">
        <f t="shared" si="4"/>
        <v>34042.879999999997</v>
      </c>
    </row>
    <row r="9" spans="1:15" s="4" customFormat="1" ht="15.6" x14ac:dyDescent="0.3">
      <c r="A9" s="5">
        <v>5</v>
      </c>
      <c r="B9" s="23" t="s">
        <v>27</v>
      </c>
      <c r="C9" s="22" t="s">
        <v>20</v>
      </c>
      <c r="D9" s="23" t="s">
        <v>21</v>
      </c>
      <c r="E9" s="23">
        <v>2</v>
      </c>
      <c r="F9" s="9">
        <v>19705.419999999998</v>
      </c>
      <c r="G9" s="9">
        <v>18314.36</v>
      </c>
      <c r="H9" s="9">
        <v>20100</v>
      </c>
      <c r="I9" s="9"/>
      <c r="J9" s="9"/>
      <c r="K9" s="9">
        <f t="shared" ref="K9" si="5">AVERAGE(F9:H9)</f>
        <v>19373.259999999998</v>
      </c>
      <c r="L9" s="11">
        <f t="shared" ref="L9" si="6">SQRT(((SUM((POWER(H9-K9,2)),(POWER(G9-K9,2)),(POWER(F9-K9,2)))/(COLUMNS(F9:H9)-1))))</f>
        <v>938.01665848746995</v>
      </c>
      <c r="M9" s="11">
        <f t="shared" ref="M9" si="7">L9/K9*100</f>
        <v>4.8418111277475759</v>
      </c>
      <c r="N9" s="24">
        <f t="shared" ref="N9" si="8">K9</f>
        <v>19373.259999999998</v>
      </c>
      <c r="O9" s="24">
        <f t="shared" ref="O9" si="9">N9*E9</f>
        <v>38746.519999999997</v>
      </c>
    </row>
    <row r="10" spans="1:15" s="4" customFormat="1" ht="21" customHeight="1" x14ac:dyDescent="0.3">
      <c r="A10" s="5"/>
      <c r="B10" s="8"/>
      <c r="C10" s="6"/>
      <c r="D10" s="7"/>
      <c r="E10" s="8"/>
      <c r="F10" s="9"/>
      <c r="G10" s="10"/>
      <c r="H10" s="9"/>
      <c r="I10" s="9"/>
      <c r="J10" s="9"/>
      <c r="K10" s="9"/>
      <c r="L10" s="11"/>
      <c r="M10" s="11"/>
      <c r="N10" s="12"/>
      <c r="O10" s="12">
        <f>SUM(O5:O9)</f>
        <v>1197397.6066666667</v>
      </c>
    </row>
    <row r="11" spans="1:15" s="4" customFormat="1" ht="21" customHeight="1" x14ac:dyDescent="0.3">
      <c r="A11" s="5"/>
    </row>
    <row r="12" spans="1:15" ht="15.75" customHeight="1" x14ac:dyDescent="0.25">
      <c r="A12" s="25" t="s">
        <v>18</v>
      </c>
      <c r="B12" s="25"/>
      <c r="C12" s="25"/>
      <c r="D12" s="25"/>
      <c r="E12" s="25"/>
      <c r="F12" s="25"/>
      <c r="G12" s="25"/>
      <c r="H12" s="25"/>
      <c r="I12" s="13"/>
      <c r="J12" s="13"/>
      <c r="K12" s="12">
        <f>O10</f>
        <v>1197397.6066666667</v>
      </c>
      <c r="L12" s="14" t="s">
        <v>19</v>
      </c>
      <c r="M12" s="14"/>
      <c r="N12" s="14"/>
      <c r="O12" s="15"/>
    </row>
    <row r="13" spans="1:15" ht="15.75" customHeight="1" x14ac:dyDescent="0.3">
      <c r="A13" s="26" t="s">
        <v>23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</row>
    <row r="14" spans="1:15" ht="15.6" x14ac:dyDescent="0.3">
      <c r="A14" s="28"/>
      <c r="B14" s="28"/>
      <c r="C14" s="28"/>
      <c r="D14" s="28"/>
      <c r="E14" s="16"/>
      <c r="F14" s="17"/>
      <c r="G14" s="18"/>
      <c r="H14" s="19"/>
      <c r="I14" s="19"/>
      <c r="J14" s="19"/>
      <c r="K14" s="20"/>
      <c r="L14" s="20"/>
      <c r="M14" s="20"/>
      <c r="N14" s="20"/>
      <c r="O14" s="20"/>
    </row>
    <row r="15" spans="1:15" ht="15.6" x14ac:dyDescent="0.3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1:15" ht="15.6" x14ac:dyDescent="0.3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8" spans="11:11" x14ac:dyDescent="0.25">
      <c r="K18" s="21"/>
    </row>
  </sheetData>
  <mergeCells count="13">
    <mergeCell ref="A12:H12"/>
    <mergeCell ref="A13:O13"/>
    <mergeCell ref="A14:D14"/>
    <mergeCell ref="K1:O1"/>
    <mergeCell ref="A2:O2"/>
    <mergeCell ref="A3:A4"/>
    <mergeCell ref="B3:B4"/>
    <mergeCell ref="C3:C4"/>
    <mergeCell ref="D3:D4"/>
    <mergeCell ref="E3:E4"/>
    <mergeCell ref="F3:H3"/>
    <mergeCell ref="K3:M3"/>
    <mergeCell ref="N3:O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user</cp:lastModifiedBy>
  <cp:revision>3</cp:revision>
  <dcterms:created xsi:type="dcterms:W3CDTF">2014-05-19T23:28:21Z</dcterms:created>
  <dcterms:modified xsi:type="dcterms:W3CDTF">2025-08-29T04:27:51Z</dcterms:modified>
</cp:coreProperties>
</file>