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5\Оренбург\сантехника\"/>
    </mc:Choice>
  </mc:AlternateContent>
  <bookViews>
    <workbookView xWindow="120" yWindow="120" windowWidth="9720" windowHeight="7320"/>
  </bookViews>
  <sheets>
    <sheet name="ОБОСНОВАНИЕ" sheetId="3" r:id="rId1"/>
  </sheets>
  <calcPr calcId="162913"/>
</workbook>
</file>

<file path=xl/calcChain.xml><?xml version="1.0" encoding="utf-8"?>
<calcChain xmlns="http://schemas.openxmlformats.org/spreadsheetml/2006/main">
  <c r="M55" i="3" l="1"/>
  <c r="J18" i="3"/>
  <c r="K18" i="3"/>
  <c r="M18" i="3"/>
  <c r="J19" i="3"/>
  <c r="K19" i="3"/>
  <c r="M19" i="3"/>
  <c r="J20" i="3"/>
  <c r="K20" i="3"/>
  <c r="M20" i="3"/>
  <c r="J21" i="3"/>
  <c r="K21" i="3"/>
  <c r="M21" i="3"/>
  <c r="J22" i="3"/>
  <c r="K22" i="3"/>
  <c r="M22" i="3"/>
  <c r="J23" i="3"/>
  <c r="K23" i="3"/>
  <c r="M23" i="3"/>
  <c r="J24" i="3"/>
  <c r="K24" i="3"/>
  <c r="M24" i="3"/>
  <c r="J25" i="3"/>
  <c r="K25" i="3"/>
  <c r="M25" i="3"/>
  <c r="J26" i="3"/>
  <c r="K26" i="3"/>
  <c r="M26" i="3"/>
  <c r="J27" i="3"/>
  <c r="K27" i="3"/>
  <c r="M27" i="3"/>
  <c r="J28" i="3"/>
  <c r="K28" i="3"/>
  <c r="M28" i="3"/>
  <c r="J29" i="3"/>
  <c r="K29" i="3"/>
  <c r="M29" i="3"/>
  <c r="J30" i="3"/>
  <c r="K30" i="3"/>
  <c r="M30" i="3"/>
  <c r="J31" i="3"/>
  <c r="K31" i="3"/>
  <c r="M31" i="3"/>
  <c r="J32" i="3"/>
  <c r="K32" i="3"/>
  <c r="M32" i="3"/>
  <c r="J33" i="3"/>
  <c r="K33" i="3"/>
  <c r="M33" i="3"/>
  <c r="J34" i="3"/>
  <c r="K34" i="3"/>
  <c r="M34" i="3"/>
  <c r="J35" i="3"/>
  <c r="K35" i="3"/>
  <c r="M35" i="3"/>
  <c r="J36" i="3"/>
  <c r="K36" i="3"/>
  <c r="M36" i="3"/>
  <c r="J37" i="3"/>
  <c r="K37" i="3"/>
  <c r="M37" i="3"/>
  <c r="J38" i="3"/>
  <c r="K38" i="3"/>
  <c r="M38" i="3"/>
  <c r="J39" i="3"/>
  <c r="K39" i="3"/>
  <c r="M39" i="3"/>
  <c r="J40" i="3"/>
  <c r="K40" i="3"/>
  <c r="M40" i="3"/>
  <c r="J41" i="3"/>
  <c r="K41" i="3"/>
  <c r="M41" i="3"/>
  <c r="J42" i="3"/>
  <c r="K42" i="3"/>
  <c r="M42" i="3"/>
  <c r="J43" i="3"/>
  <c r="K43" i="3"/>
  <c r="M43" i="3"/>
  <c r="J44" i="3"/>
  <c r="K44" i="3"/>
  <c r="M44" i="3"/>
  <c r="J45" i="3"/>
  <c r="K45" i="3"/>
  <c r="M45" i="3"/>
  <c r="J46" i="3"/>
  <c r="K46" i="3"/>
  <c r="M46" i="3"/>
  <c r="J47" i="3"/>
  <c r="K47" i="3"/>
  <c r="M47" i="3"/>
  <c r="J48" i="3"/>
  <c r="K48" i="3"/>
  <c r="M48" i="3"/>
  <c r="J49" i="3"/>
  <c r="K49" i="3"/>
  <c r="M49" i="3"/>
  <c r="J50" i="3"/>
  <c r="K50" i="3"/>
  <c r="M50" i="3"/>
  <c r="J51" i="3"/>
  <c r="K51" i="3"/>
  <c r="M51" i="3"/>
  <c r="J52" i="3"/>
  <c r="K52" i="3"/>
  <c r="M52" i="3"/>
  <c r="J53" i="3"/>
  <c r="K53" i="3"/>
  <c r="M53" i="3"/>
  <c r="J54" i="3"/>
  <c r="K54" i="3"/>
  <c r="M54" i="3"/>
  <c r="M9" i="3" l="1"/>
  <c r="M10" i="3"/>
  <c r="M11" i="3"/>
  <c r="M12" i="3"/>
  <c r="M13" i="3"/>
  <c r="M14" i="3"/>
  <c r="M15" i="3"/>
  <c r="M16" i="3"/>
  <c r="M17" i="3"/>
  <c r="M8" i="3"/>
  <c r="J12" i="3"/>
  <c r="K12" i="3"/>
  <c r="J13" i="3"/>
  <c r="K13" i="3"/>
  <c r="J14" i="3"/>
  <c r="K14" i="3"/>
  <c r="J15" i="3"/>
  <c r="K15" i="3"/>
  <c r="J16" i="3"/>
  <c r="K16" i="3"/>
  <c r="J17" i="3"/>
  <c r="K17" i="3"/>
  <c r="K9" i="3" l="1"/>
  <c r="K10" i="3"/>
  <c r="K11" i="3"/>
  <c r="K8" i="3"/>
  <c r="J10" i="3" l="1"/>
  <c r="J11" i="3"/>
  <c r="J9" i="3" l="1"/>
  <c r="J8" i="3" l="1"/>
</calcChain>
</file>

<file path=xl/sharedStrings.xml><?xml version="1.0" encoding="utf-8"?>
<sst xmlns="http://schemas.openxmlformats.org/spreadsheetml/2006/main" count="168" uniqueCount="108">
  <si>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</si>
  <si>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</si>
  <si>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</si>
  <si>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</si>
  <si>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</si>
  <si>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Средняя цена, руб.</t>
  </si>
  <si>
    <t>Начальная (максимальная) цена гражданско-правового договора, руб.</t>
  </si>
  <si>
    <t>ОБОСНОВАНИЕ НАЧАЛЬНОЙ (МАКСИМАЛЬНОЙ) ЦЕНЫ ГРАЖДАНСКО-ПРАВОВОГО ДОГОВОРА</t>
  </si>
  <si>
    <t>Наименование товара</t>
  </si>
  <si>
    <t>Основные характеристики объекта закупки</t>
  </si>
  <si>
    <t>Цены поставщиков за единицу товара, рублей</t>
  </si>
  <si>
    <t>итого</t>
  </si>
  <si>
    <t>___________</t>
  </si>
  <si>
    <t>Чурсин С. А.</t>
  </si>
  <si>
    <t>(должность)</t>
  </si>
  <si>
    <t xml:space="preserve">  (подпись)</t>
  </si>
  <si>
    <t>(ФИО)</t>
  </si>
  <si>
    <r>
      <t xml:space="preserve"> Используемый метод: </t>
    </r>
    <r>
      <rPr>
        <sz val="10"/>
        <rFont val="Times New Roman"/>
        <family val="1"/>
        <charset val="204"/>
      </rPr>
      <t xml:space="preserve">расчет по методу сопоставимых рыночных цен (анализа рынка) </t>
    </r>
  </si>
  <si>
    <t>Ведущий специалист по закупкам</t>
  </si>
  <si>
    <t>Принятая цена*</t>
  </si>
  <si>
    <t xml:space="preserve"> *</t>
  </si>
  <si>
    <t>Коммерческое предложение №04/488 от 27.06.2025 г.</t>
  </si>
  <si>
    <t>на поставку сантехники и сантехнических комплектующих</t>
  </si>
  <si>
    <t>Дата подготовки обоснования НМЦД 07.07.2025 г.</t>
  </si>
  <si>
    <t>Унитаз</t>
  </si>
  <si>
    <t>С бачком. Размер глубина не менее 640, ширина не менее 340, высота не менее 770 мм, подвод воды в бачок снизу. Механизм слива системы STOP. Сиденье: дюропласт с металлическими петлями. Слив -прямой. Материал – фаянс.</t>
  </si>
  <si>
    <t>штука</t>
  </si>
  <si>
    <t>Гофра</t>
  </si>
  <si>
    <t>Предназначена для подключения унитаза к системе канализации. Диаметр подключения 110 миллиметров. Длина гибкой гофры при полном сжатии – не менее 21 см.</t>
  </si>
  <si>
    <t>Гофросифон</t>
  </si>
  <si>
    <t>Предназначен для подключения мойки к системе канализации. Размер1 ½ "40*50. Длина не менее 80 см</t>
  </si>
  <si>
    <t>Сифон</t>
  </si>
  <si>
    <t>Предназначен для подключения мойки к системе канализации. Размер сифона 1 ½" х 40 с разрывом потока струи, с воронкой и гофрой 40х40/50 с комплектом крепления сифона к стене</t>
  </si>
  <si>
    <t>Предназначен для подключения мойки из нержавеющей стали к системе канализации с нержавеющей чашкой диаметром 114 мм. Размер 3 1/2" 40*40/50мм.</t>
  </si>
  <si>
    <t>Комплект арматуры</t>
  </si>
  <si>
    <t>Применяется как полный комплект для слива и залива воды в бачок унитаза с нижним подводом воды. Уровень заполнения бачка водой, регулируется с помощью штока. Два режима работы, система спуска – кнопочная, диаметр впуска – ½ дюйма, минимальный диаметр под кнопку – 39мм.</t>
  </si>
  <si>
    <t>Выпуск</t>
  </si>
  <si>
    <t>Пластиковый, для мойки. Диаметр подключения 1 ½", в комплект входит резиновое кольцо и сетка из нержавеющей стали.</t>
  </si>
  <si>
    <t xml:space="preserve">Смеситель </t>
  </si>
  <si>
    <t>Для умывальника, хирургический. Управление - одно рычажное. Материал - латунь. Механизм - керамический картридж. Длина излива не менее 9 см. Вес не менее 1,3 кг.</t>
  </si>
  <si>
    <t>Смеситель</t>
  </si>
  <si>
    <t>Хирургический локтевой шаровой с гайкой. материал – латунь, длина излива не менее 22см. Вес не менее 1,3 кг.</t>
  </si>
  <si>
    <t>Смеситель для ванной и душевой кабины. Размер установочной резьбы кран – буксы -1/2 дюйма. Размер резьбы подсоединяемых гибких подводок и эксцентриков к водопроводу -1/2 дюйма. Длина душевого шланга не менее 1,5м. Вес не менее 1,3 кг.</t>
  </si>
  <si>
    <t xml:space="preserve">Лейка </t>
  </si>
  <si>
    <t>Для душа. шланг в силиконовой оболочке. Присоединительный размер 32 мм, длина шланга не менее 1,5м, рабочая температура не менее +80°С. Максимальное давление воды не менее 2 Мпа.</t>
  </si>
  <si>
    <t xml:space="preserve">Подводка для воды </t>
  </si>
  <si>
    <r>
      <t>Рабочее давление 10атм; Максимальная температура 95</t>
    </r>
    <r>
      <rPr>
        <vertAlign val="superscript"/>
        <sz val="10"/>
        <color rgb="FF000000"/>
        <rFont val="Times New Roman"/>
        <family val="1"/>
        <charset val="204"/>
      </rPr>
      <t>О</t>
    </r>
    <r>
      <rPr>
        <sz val="10"/>
        <color rgb="FF000000"/>
        <rFont val="Times New Roman"/>
        <family val="1"/>
        <charset val="204"/>
      </rPr>
      <t>С. Длина не менее 60 см; Минимальный радиус кривизны при монтаже 65 мм; Вариант исполнения: гайка- гайка диаметр резьбы 15мм.</t>
    </r>
  </si>
  <si>
    <r>
      <t>Рабочее давление 10атм; Максимальная температура 95</t>
    </r>
    <r>
      <rPr>
        <vertAlign val="superscript"/>
        <sz val="10"/>
        <color rgb="FF000000"/>
        <rFont val="Times New Roman"/>
        <family val="1"/>
        <charset val="204"/>
      </rPr>
      <t>О</t>
    </r>
    <r>
      <rPr>
        <sz val="10"/>
        <color rgb="FF000000"/>
        <rFont val="Times New Roman"/>
        <family val="1"/>
        <charset val="204"/>
      </rPr>
      <t>С. Длина не менее 80 см; Минимальный радиус кривизны при монтаже 65 мм. Вариант исполнения: гайка- гайка диаметр резьбы 15мм.</t>
    </r>
  </si>
  <si>
    <t xml:space="preserve">Вентиль </t>
  </si>
  <si>
    <t>Рабочая среда: вода. Диаметр 15 мм. Рабочее давление не менее 16 атм. Присоединение муфтовое. Управление: ручное. Материал корпуса: латунь. Материал уплотнения затвора: резина. Класс герметичности А</t>
  </si>
  <si>
    <t>Кран вентильный</t>
  </si>
  <si>
    <r>
      <t>Запорная арматура, полипропиленовая, предназначена для использования в отопительных и промышленных установках для жидких сред.</t>
    </r>
    <r>
      <rPr>
        <sz val="10"/>
        <color rgb="FF000000"/>
        <rFont val="Calibri"/>
        <family val="2"/>
        <charset val="204"/>
      </rPr>
      <t xml:space="preserve"> </t>
    </r>
    <r>
      <rPr>
        <sz val="10"/>
        <rFont val="Times New Roman"/>
        <family val="1"/>
        <charset val="204"/>
      </rPr>
      <t xml:space="preserve">Запирающая прокладка на штоке из резины с фиксацией в центре диаметра прокладки. Размер 25 мм. Для впаивания в трубы из полипропилена диаметром 25 мм. Рукоятка: металл, (возможность замены кран -буксы). Максимальная рабочая температура не менее  +120 </t>
    </r>
    <r>
      <rPr>
        <vertAlign val="superscript"/>
        <sz val="10"/>
        <rFont val="Times New Roman"/>
        <family val="1"/>
        <charset val="204"/>
      </rPr>
      <t>0</t>
    </r>
    <r>
      <rPr>
        <sz val="10"/>
        <rFont val="Times New Roman"/>
        <family val="1"/>
        <charset val="204"/>
      </rPr>
      <t>С. Кран букса металлическая с резиновыми уплотнениями, без клеевых соединений.</t>
    </r>
  </si>
  <si>
    <r>
      <t>Запорная арматура, полипропиленовая, предназначена для использования в отопительных и промышленных установках для жидких сред.</t>
    </r>
    <r>
      <rPr>
        <sz val="10"/>
        <color rgb="FF000000"/>
        <rFont val="Calibri"/>
        <family val="2"/>
        <charset val="204"/>
      </rPr>
      <t xml:space="preserve"> </t>
    </r>
    <r>
      <rPr>
        <sz val="10"/>
        <rFont val="Times New Roman"/>
        <family val="1"/>
        <charset val="204"/>
      </rPr>
      <t xml:space="preserve">Запирающая прокладка на штоке из резины с фиксацией в центре диаметра прокладки. Размер 20 мм. Для впаивания в трубы из полипропилена диаметром 20 мм. Рукоятка: металл, с возможностью замены кран - буксы. Максимальная рабочая температура не менее  +120 </t>
    </r>
    <r>
      <rPr>
        <vertAlign val="superscript"/>
        <sz val="10"/>
        <rFont val="Times New Roman"/>
        <family val="1"/>
        <charset val="204"/>
      </rPr>
      <t>0</t>
    </r>
    <r>
      <rPr>
        <sz val="10"/>
        <rFont val="Times New Roman"/>
        <family val="1"/>
        <charset val="204"/>
      </rPr>
      <t>С. Кран букса металлическая с резиновыми уплотнениями, без клеевых соединений.</t>
    </r>
  </si>
  <si>
    <t xml:space="preserve">Кран шаровой </t>
  </si>
  <si>
    <t>Полнопроходный запорный шаровой кран, диаметр внутренний крана 32 мм, уплотнение шара- тефлон, корпус и шток- латунь, шар- хромированная латунь. Используется для систем отопления.</t>
  </si>
  <si>
    <t>Полнопроходный запорный шаровой кран, диаметр внутренний крана 20 мм, уплотнение шара- тефлон, корпус и шток- латунь, шар- хромированная латунь. Используется для систем отопления.</t>
  </si>
  <si>
    <t>Полнопроходный запорный шаровой кран, диаметр внутренний крана 15 мм, уплотнение шара- тефлон, корпус и шток- латунь, шар- хромированная латунь. Используется для систем отопления.</t>
  </si>
  <si>
    <t>Тройник</t>
  </si>
  <si>
    <t>Предназначен для соединения полипропиленовых труб диаметром – 32мм и 25мм (32 х25х32) мм под углом 90град.</t>
  </si>
  <si>
    <t>Фитинг канализационных труб, служит для ответвления труб от основной магистрали на соответствующий угол. Диаметр -110мм х,110мм х 110мм, под углом 45 градусов.</t>
  </si>
  <si>
    <t xml:space="preserve">Тройник </t>
  </si>
  <si>
    <t>Фитинги канализационных труб, служат для ответвления труб от основной канализационной магистрали на соответствующий угол. Диаметр-110х110х110 мм. 90 градусов.</t>
  </si>
  <si>
    <t xml:space="preserve">Муфта </t>
  </si>
  <si>
    <t>Изготовлена из ПВХ и служит для соединения двух отрезков труб в один прямой участок, с резиновыми уплотнительными прокладками, диаметром – 50 мм. Применение канализация.</t>
  </si>
  <si>
    <t xml:space="preserve">Труба </t>
  </si>
  <si>
    <t>Полипропиленовые армированные трубы предназначены для систем внутреннего холодного и горячего водоснабжения и отопления зданий различного назначения. Диаметр 20мм, цвет белый</t>
  </si>
  <si>
    <t>погонный метр</t>
  </si>
  <si>
    <t>Заглушка</t>
  </si>
  <si>
    <r>
      <t xml:space="preserve">Заглушка наружная предназначена для постоянного заглушивания отверстий трубопровода из полипропилена. Диаметр 20 мм Рабочая среда холодная и горячая вода. Диапазон температур от 20 </t>
    </r>
    <r>
      <rPr>
        <vertAlign val="superscript"/>
        <sz val="10"/>
        <rFont val="Times New Roman"/>
        <family val="1"/>
        <charset val="204"/>
      </rPr>
      <t>О</t>
    </r>
    <r>
      <rPr>
        <sz val="10"/>
        <rFont val="Times New Roman"/>
        <family val="1"/>
        <charset val="204"/>
      </rPr>
      <t xml:space="preserve">С до +95 </t>
    </r>
    <r>
      <rPr>
        <vertAlign val="superscript"/>
        <sz val="10"/>
        <rFont val="Times New Roman"/>
        <family val="1"/>
        <charset val="204"/>
      </rPr>
      <t>О</t>
    </r>
    <r>
      <rPr>
        <sz val="10"/>
        <rFont val="Times New Roman"/>
        <family val="1"/>
        <charset val="204"/>
      </rPr>
      <t>С. Высота не менее 20 мм.</t>
    </r>
  </si>
  <si>
    <t>Опора</t>
  </si>
  <si>
    <t>Предназначена для крепления полипропиленовых труб диаметром 20 мм. С защелкой.</t>
  </si>
  <si>
    <t xml:space="preserve">Опора </t>
  </si>
  <si>
    <t>Предназначена для крепления полипропиленовых труб диаметром 32 мм. Цвет белый. С защелкой.</t>
  </si>
  <si>
    <t>Манжета</t>
  </si>
  <si>
    <t>Резиновая манжета для отводов и сифонов, внутренним диаметром 40мм, наружным диаметром 50 мм.</t>
  </si>
  <si>
    <t>Набор картриджей</t>
  </si>
  <si>
    <t>Набор №207 (для осмоса) Atoll. В набор входит комплект картриджей для осмоса А- 4400p STD, имеющегося у заказчика: 5-и микронный префильтр WP-5, угольный префильтр для удаления хлора и органики GAC–10(угольный), угольный постфильтр СK -5633C Cтандарт 10SL, силиконовая смазка.</t>
  </si>
  <si>
    <t>комплект</t>
  </si>
  <si>
    <t>Насос циркуляционный</t>
  </si>
  <si>
    <t xml:space="preserve">Унитаз с бочком напольный, горизонтальный выпуск, цвет белый, материал санфаянс, каскадный слив. Сиденье из полипропилена. Размеры: Ширина не менее 38 см, Высота не менее 74 см, Длина не менее 63 см. </t>
  </si>
  <si>
    <t xml:space="preserve">Канальный вытяжной вентилятор </t>
  </si>
  <si>
    <r>
      <t>Вытяжной вентилятор, канальный, диаметр воздуховода 10 мм., расход воздуха не более 135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 , без обратного клапана, мощность не менее 20 Вт, проветриваемая площадь не менее 12 м</t>
    </r>
    <r>
      <rPr>
        <vertAlign val="superscript"/>
        <sz val="10"/>
        <rFont val="Times New Roman"/>
        <family val="1"/>
        <charset val="204"/>
      </rPr>
      <t>2</t>
    </r>
  </si>
  <si>
    <t>Кран-букса</t>
  </si>
  <si>
    <t>Кран букса керамическая для смесителя, 1/2", квадрат 7 х 7 мм, угол поворота 180, с дополнительной резьбой Устанавливается в системе для изменения напора подачи холодной и горячей воды, состоит из корпуса и внутреннего рабочего штока, имеющего на окончании запорную часть – фарфоровые поворотные шайбы , помещенную в латунное основание кран-буксы.</t>
  </si>
  <si>
    <t>Излив</t>
  </si>
  <si>
    <t>Излив для смесителя ванны, длина 35 см, диаметр 1/2", материал нержавеющая сталь, покрытие хром</t>
  </si>
  <si>
    <t>Излив для смесителя, плоский,  длина 40 см, материал нержавеющая сталь, покрытие хром</t>
  </si>
  <si>
    <t>Ремонтный набор для керамической кранбуксы</t>
  </si>
  <si>
    <t xml:space="preserve"> Для Кран-буксы керамическая для смесителя, 1/2", квадрат 7 х 7 мм, угол поворота 180. Комплектация: Втулка (ступенька) для отечественной кран-буксы (резин.) - 1 шт. Запорная керамическая пластина для кран-буксы (пов.180 гр.) - 1 шт. Кольцо для имп. излива 14х19 - 1 шт</t>
  </si>
  <si>
    <t>Для смесителя 1/2", квадрат 7 х 7 мм, угол поворота 180. Комплектация: Втулка резиновая (ступенька) для импортной кран-буксы - 1 шт. Запорная керамическая пластина для кран-буксы (пов. 90 гр.) - 1 шт. Кольцо для имп. излива 14х19 - 1 шт</t>
  </si>
  <si>
    <t xml:space="preserve">Пьедестал для  раковины </t>
  </si>
  <si>
    <t>Пьедестал для раковины, материал-фарфор, цвет-белый, форма-полукруглая, ширина 18см., высота пьедестала 67,5см.</t>
  </si>
  <si>
    <t xml:space="preserve">Раковина </t>
  </si>
  <si>
    <t>Раковина, подвесная, полукруглая, материал - санфарфор, цвет-белый, ширина 56,5 см, высота 15,5см.</t>
  </si>
  <si>
    <t>Аэратор</t>
  </si>
  <si>
    <t>Металлический, M24х1 наружная резьба, сетка, для смесителей</t>
  </si>
  <si>
    <t>Металлический, M24х1 внутренняя резьба, сетка, для смесителей</t>
  </si>
  <si>
    <t xml:space="preserve">Лейка для кухонного смесителя, выдвижная. 2-х режимная. </t>
  </si>
  <si>
    <t>Кран шаровый</t>
  </si>
  <si>
    <t>Резьба внутренняя/наружная, материал – латунь, тип резьбы ½ F-1/2 м, диаметр трубы 15мм</t>
  </si>
  <si>
    <t>Резьба внутренняя, материал-латунь, диаметр – 15мм, тип рукоятки- бабочка</t>
  </si>
  <si>
    <t>Коммерческое предложение №640 от 30.06.2025 г.</t>
  </si>
  <si>
    <t>Коммерческое предложение №УТ-382 от 25.06.2025 г.</t>
  </si>
  <si>
    <t>Фитинги канализационных труб, служат для ответвления труб от основной магистрали на соответствующий угол для канализации. Диаметром -50х50х50 мм, 90 градусов.</t>
  </si>
  <si>
    <t>В соответствии с п. 30.2 Положения о закупке в связи с имеющимся объемом 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=163877,17 руб.</t>
  </si>
  <si>
    <t>Смеситель шаровой с выдвижной лейкой, материал – латунь. В комплекте лейка со шлангом в двойной оплетке: силиконовой и метал. Размер крепления G1/2. Длина не менее 400мм. Вес не менее 2 кг.</t>
  </si>
  <si>
    <r>
      <t>диаметр трубы 25 мм, максимальный напор 8 м, пропускная способность не менее 12 куб.м/час, напряжение сети 220/230 В, потребляемая мощность не более 160 Вт, функции повышение давления и защита от сухого хода, уровень шума не более 65 дБ, 3 скорости допустимая температура от 10</t>
    </r>
    <r>
      <rPr>
        <vertAlign val="superscript"/>
        <sz val="10"/>
        <color rgb="FF000000"/>
        <rFont val="Times New Roman"/>
        <family val="1"/>
        <charset val="204"/>
      </rPr>
      <t>0</t>
    </r>
    <r>
      <rPr>
        <sz val="10"/>
        <color rgb="FF000000"/>
        <rFont val="Times New Roman"/>
        <family val="1"/>
        <charset val="204"/>
      </rPr>
      <t>c</t>
    </r>
    <r>
      <rPr>
        <vertAlign val="superscript"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до 110</t>
    </r>
    <r>
      <rPr>
        <vertAlign val="superscript"/>
        <sz val="10"/>
        <color rgb="FF000000"/>
        <rFont val="Times New Roman"/>
        <family val="1"/>
        <charset val="204"/>
      </rPr>
      <t>0</t>
    </r>
    <r>
      <rPr>
        <sz val="10"/>
        <color rgb="FF000000"/>
        <rFont val="Times New Roman"/>
        <family val="1"/>
        <charset val="204"/>
      </rPr>
      <t>с , материал корпуса чугун</t>
    </r>
  </si>
  <si>
    <r>
      <t>диаметр трубы 25 мм, максимальный напор 6 м, пропускная способность не менее 3.72 куб.м/час, напряжение сети 220/230 В, потребляемая мощность не более 100 Вт, допустимая температура от 10</t>
    </r>
    <r>
      <rPr>
        <vertAlign val="superscript"/>
        <sz val="10"/>
        <color rgb="FF000000"/>
        <rFont val="Times New Roman"/>
        <family val="1"/>
        <charset val="204"/>
      </rPr>
      <t xml:space="preserve">0 </t>
    </r>
    <r>
      <rPr>
        <sz val="10"/>
        <color rgb="FF000000"/>
        <rFont val="Times New Roman"/>
        <family val="1"/>
        <charset val="204"/>
      </rPr>
      <t>c</t>
    </r>
    <r>
      <rPr>
        <vertAlign val="superscript"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до 110</t>
    </r>
    <r>
      <rPr>
        <vertAlign val="superscript"/>
        <sz val="10"/>
        <color rgb="FF000000"/>
        <rFont val="Times New Roman"/>
        <family val="1"/>
        <charset val="204"/>
      </rPr>
      <t>0</t>
    </r>
    <r>
      <rPr>
        <sz val="10"/>
        <color rgb="FF000000"/>
        <rFont val="Times New Roman"/>
        <family val="1"/>
        <charset val="204"/>
      </rPr>
      <t>с , функции повышение давления и защита от сухого хода, уровень шума не более 65 дБ, 3 скорости допустимая температура от 100c  до 1100с , материал корпуса чугун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</si>
</sst>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Border="1"/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 applyBorder="1" applyAlignment="1"/>
    <xf numFmtId="0" fontId="12" fillId="0" borderId="0" xfId="0" applyFont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4" fillId="0" borderId="0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0"/>
  <sheetViews>
    <sheetView tabSelected="1" topLeftCell="A28" zoomScaleNormal="100" workbookViewId="0">
      <selection activeCell="C38" sqref="C38:C40"/>
    </sheetView>
  </sheetViews>
  <sheetFormatPr defaultRowHeight="12.75" x14ac:dyDescent="0.2"/>
  <cols>
    <col min="1" max="1" width="5" customWidth="1"/>
    <col min="2" max="2" width="16.5703125" customWidth="1"/>
    <col min="3" max="3" width="19.42578125" customWidth="1"/>
    <col min="4" max="4" width="10" customWidth="1"/>
    <col min="5" max="5" width="11.28515625" customWidth="1"/>
    <col min="6" max="6" width="11.85546875" customWidth="1"/>
    <col min="7" max="7" width="13.42578125" customWidth="1"/>
    <col min="8" max="8" width="14" customWidth="1"/>
    <col min="9" max="9" width="12.28515625" customWidth="1"/>
    <col min="10" max="10" width="12.5703125" customWidth="1"/>
    <col min="11" max="12" width="9.7109375" customWidth="1"/>
    <col min="13" max="13" width="16" customWidth="1"/>
    <col min="14" max="16" width="9.140625" style="4"/>
  </cols>
  <sheetData>
    <row r="2" spans="1:16" ht="22.5" customHeight="1" x14ac:dyDescent="0.2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6" ht="32.25" customHeight="1" x14ac:dyDescent="0.2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6" ht="19.5" customHeight="1" x14ac:dyDescent="0.2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6" ht="15.75" customHeight="1" x14ac:dyDescent="0.2">
      <c r="A5" s="23" t="s">
        <v>4</v>
      </c>
      <c r="B5" s="23" t="s">
        <v>8</v>
      </c>
      <c r="C5" s="23" t="s">
        <v>9</v>
      </c>
      <c r="D5" s="26" t="s">
        <v>3</v>
      </c>
      <c r="E5" s="23" t="s">
        <v>2</v>
      </c>
      <c r="F5" s="23" t="s">
        <v>1</v>
      </c>
      <c r="G5" s="23" t="s">
        <v>10</v>
      </c>
      <c r="H5" s="23"/>
      <c r="I5" s="23"/>
      <c r="J5" s="23" t="s">
        <v>0</v>
      </c>
      <c r="K5" s="23" t="s">
        <v>5</v>
      </c>
      <c r="L5" s="23" t="s">
        <v>19</v>
      </c>
      <c r="M5" s="23" t="s">
        <v>6</v>
      </c>
    </row>
    <row r="6" spans="1:16" ht="54.75" customHeight="1" x14ac:dyDescent="0.2">
      <c r="A6" s="23"/>
      <c r="B6" s="23"/>
      <c r="C6" s="23"/>
      <c r="D6" s="27"/>
      <c r="E6" s="23"/>
      <c r="F6" s="23"/>
      <c r="G6" s="5" t="s">
        <v>101</v>
      </c>
      <c r="H6" s="5" t="s">
        <v>102</v>
      </c>
      <c r="I6" s="5" t="s">
        <v>21</v>
      </c>
      <c r="J6" s="23"/>
      <c r="K6" s="23"/>
      <c r="L6" s="23"/>
      <c r="M6" s="23"/>
    </row>
    <row r="7" spans="1:16" ht="15" x14ac:dyDescent="0.2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/>
      <c r="M7" s="8">
        <v>12</v>
      </c>
    </row>
    <row r="8" spans="1:16" s="1" customFormat="1" ht="19.5" customHeight="1" x14ac:dyDescent="0.2">
      <c r="A8" s="6">
        <v>1</v>
      </c>
      <c r="B8" s="17" t="s">
        <v>24</v>
      </c>
      <c r="C8" s="17" t="s">
        <v>25</v>
      </c>
      <c r="D8" s="6" t="s">
        <v>26</v>
      </c>
      <c r="E8" s="6">
        <v>2</v>
      </c>
      <c r="F8" s="6">
        <v>3</v>
      </c>
      <c r="G8" s="7">
        <v>5300</v>
      </c>
      <c r="H8" s="7">
        <v>5917.16</v>
      </c>
      <c r="I8" s="7">
        <v>6200</v>
      </c>
      <c r="J8" s="7">
        <f t="shared" ref="J8" si="0">STDEVA(G8:I8)/(SUM(G8:I8)/COUNTIF(G8:I8,"&gt;0"))</f>
        <v>7.9272289832098219E-2</v>
      </c>
      <c r="K8" s="7">
        <f>(I8+H8+G8)/F8</f>
        <v>5805.72</v>
      </c>
      <c r="L8" s="7">
        <v>5917.16</v>
      </c>
      <c r="M8" s="7">
        <f>L8*E8</f>
        <v>11834.32</v>
      </c>
      <c r="N8" s="4"/>
      <c r="O8" s="4"/>
      <c r="P8" s="4"/>
    </row>
    <row r="9" spans="1:16" s="1" customFormat="1" ht="15" customHeight="1" x14ac:dyDescent="0.2">
      <c r="A9" s="6">
        <v>2</v>
      </c>
      <c r="B9" s="17" t="s">
        <v>27</v>
      </c>
      <c r="C9" s="17" t="s">
        <v>28</v>
      </c>
      <c r="D9" s="6" t="s">
        <v>26</v>
      </c>
      <c r="E9" s="6">
        <v>10</v>
      </c>
      <c r="F9" s="6">
        <v>3</v>
      </c>
      <c r="G9" s="7">
        <v>270</v>
      </c>
      <c r="H9" s="7">
        <v>202.8</v>
      </c>
      <c r="I9" s="7">
        <v>250</v>
      </c>
      <c r="J9" s="7">
        <f t="shared" ref="J9" si="1">STDEVA(G9:I9)/(SUM(G9:I9)/COUNTIF(G9:I9,"&gt;0"))</f>
        <v>0.14321499155518225</v>
      </c>
      <c r="K9" s="7">
        <f t="shared" ref="K9:K11" si="2">(I9+H9+G9)/F9</f>
        <v>240.93333333333331</v>
      </c>
      <c r="L9" s="7">
        <v>202.8</v>
      </c>
      <c r="M9" s="7">
        <f t="shared" ref="M9:M17" si="3">L9*E9</f>
        <v>2028</v>
      </c>
      <c r="N9" s="4"/>
      <c r="O9" s="4"/>
      <c r="P9" s="4"/>
    </row>
    <row r="10" spans="1:16" s="4" customFormat="1" ht="15.75" customHeight="1" x14ac:dyDescent="0.2">
      <c r="A10" s="6">
        <v>3</v>
      </c>
      <c r="B10" s="17" t="s">
        <v>29</v>
      </c>
      <c r="C10" s="17" t="s">
        <v>30</v>
      </c>
      <c r="D10" s="6" t="s">
        <v>26</v>
      </c>
      <c r="E10" s="6">
        <v>5</v>
      </c>
      <c r="F10" s="6">
        <v>3</v>
      </c>
      <c r="G10" s="7">
        <v>400</v>
      </c>
      <c r="H10" s="7">
        <v>212.72</v>
      </c>
      <c r="I10" s="7">
        <v>263.48</v>
      </c>
      <c r="J10" s="7">
        <f t="shared" ref="J10:J11" si="4">STDEVA(G10:I10)/(SUM(G10:I10)/COUNTIF(G10:I10,"&gt;0"))</f>
        <v>0.33162756560952356</v>
      </c>
      <c r="K10" s="7">
        <f t="shared" si="2"/>
        <v>292.06666666666666</v>
      </c>
      <c r="L10" s="7">
        <v>212.72</v>
      </c>
      <c r="M10" s="7">
        <f t="shared" si="3"/>
        <v>1063.5999999999999</v>
      </c>
    </row>
    <row r="11" spans="1:16" s="4" customFormat="1" ht="25.5" customHeight="1" x14ac:dyDescent="0.2">
      <c r="A11" s="6">
        <v>4</v>
      </c>
      <c r="B11" s="17" t="s">
        <v>31</v>
      </c>
      <c r="C11" s="17" t="s">
        <v>32</v>
      </c>
      <c r="D11" s="6" t="s">
        <v>26</v>
      </c>
      <c r="E11" s="6">
        <v>5</v>
      </c>
      <c r="F11" s="6">
        <v>3</v>
      </c>
      <c r="G11" s="7">
        <v>920</v>
      </c>
      <c r="H11" s="7">
        <v>532.62</v>
      </c>
      <c r="I11" s="7">
        <v>569.99</v>
      </c>
      <c r="J11" s="7">
        <f t="shared" si="4"/>
        <v>0.31694392597957483</v>
      </c>
      <c r="K11" s="7">
        <f t="shared" si="2"/>
        <v>674.20333333333338</v>
      </c>
      <c r="L11" s="7">
        <v>532.62</v>
      </c>
      <c r="M11" s="7">
        <f t="shared" si="3"/>
        <v>2663.1</v>
      </c>
    </row>
    <row r="12" spans="1:16" s="4" customFormat="1" ht="20.25" customHeight="1" x14ac:dyDescent="0.2">
      <c r="A12" s="6">
        <v>5</v>
      </c>
      <c r="B12" s="17" t="s">
        <v>31</v>
      </c>
      <c r="C12" s="17" t="s">
        <v>33</v>
      </c>
      <c r="D12" s="6" t="s">
        <v>26</v>
      </c>
      <c r="E12" s="6">
        <v>5</v>
      </c>
      <c r="F12" s="6">
        <v>3</v>
      </c>
      <c r="G12" s="7">
        <v>900</v>
      </c>
      <c r="H12" s="7">
        <v>626.32000000000005</v>
      </c>
      <c r="I12" s="7">
        <v>644.38</v>
      </c>
      <c r="J12" s="7">
        <f t="shared" ref="J12:J17" si="5">STDEVA(G12:I12)/(SUM(G12:I12)/COUNTIF(G12:I12,"&gt;0"))</f>
        <v>0.21153869153224067</v>
      </c>
      <c r="K12" s="7">
        <f t="shared" ref="K12:K17" si="6">(I12+H12+G12)/F12</f>
        <v>723.56666666666661</v>
      </c>
      <c r="L12" s="7">
        <v>626.32000000000005</v>
      </c>
      <c r="M12" s="7">
        <f t="shared" si="3"/>
        <v>3131.6000000000004</v>
      </c>
    </row>
    <row r="13" spans="1:16" s="4" customFormat="1" ht="21" customHeight="1" x14ac:dyDescent="0.2">
      <c r="A13" s="6">
        <v>6</v>
      </c>
      <c r="B13" s="17" t="s">
        <v>34</v>
      </c>
      <c r="C13" s="17" t="s">
        <v>35</v>
      </c>
      <c r="D13" s="6" t="s">
        <v>26</v>
      </c>
      <c r="E13" s="6">
        <v>10</v>
      </c>
      <c r="F13" s="6">
        <v>3</v>
      </c>
      <c r="G13" s="7">
        <v>600</v>
      </c>
      <c r="H13" s="7">
        <v>361.28</v>
      </c>
      <c r="I13" s="7">
        <v>375.28</v>
      </c>
      <c r="J13" s="7">
        <f t="shared" si="5"/>
        <v>0.30069718702980508</v>
      </c>
      <c r="K13" s="7">
        <f t="shared" si="6"/>
        <v>445.52</v>
      </c>
      <c r="L13" s="7">
        <v>361.28</v>
      </c>
      <c r="M13" s="7">
        <f t="shared" si="3"/>
        <v>3612.7999999999997</v>
      </c>
    </row>
    <row r="14" spans="1:16" s="4" customFormat="1" ht="22.5" customHeight="1" x14ac:dyDescent="0.2">
      <c r="A14" s="6">
        <v>7</v>
      </c>
      <c r="B14" s="17" t="s">
        <v>36</v>
      </c>
      <c r="C14" s="17" t="s">
        <v>37</v>
      </c>
      <c r="D14" s="6" t="s">
        <v>26</v>
      </c>
      <c r="E14" s="6">
        <v>5</v>
      </c>
      <c r="F14" s="6">
        <v>3</v>
      </c>
      <c r="G14" s="7">
        <v>160</v>
      </c>
      <c r="H14" s="7">
        <v>97.55</v>
      </c>
      <c r="I14" s="7">
        <v>110.02</v>
      </c>
      <c r="J14" s="7">
        <f t="shared" si="5"/>
        <v>0.26973813413221431</v>
      </c>
      <c r="K14" s="7">
        <f t="shared" si="6"/>
        <v>122.52333333333333</v>
      </c>
      <c r="L14" s="7">
        <v>97.55</v>
      </c>
      <c r="M14" s="7">
        <f t="shared" si="3"/>
        <v>487.75</v>
      </c>
    </row>
    <row r="15" spans="1:16" s="4" customFormat="1" ht="21" customHeight="1" x14ac:dyDescent="0.2">
      <c r="A15" s="6">
        <v>8</v>
      </c>
      <c r="B15" s="17" t="s">
        <v>38</v>
      </c>
      <c r="C15" s="17" t="s">
        <v>39</v>
      </c>
      <c r="D15" s="6" t="s">
        <v>26</v>
      </c>
      <c r="E15" s="6">
        <v>5</v>
      </c>
      <c r="F15" s="6">
        <v>3</v>
      </c>
      <c r="G15" s="7">
        <v>2000</v>
      </c>
      <c r="H15" s="7">
        <v>2166.0100000000002</v>
      </c>
      <c r="I15" s="7">
        <v>2412</v>
      </c>
      <c r="J15" s="7">
        <f t="shared" si="5"/>
        <v>9.4537624587807331E-2</v>
      </c>
      <c r="K15" s="7">
        <f t="shared" si="6"/>
        <v>2192.67</v>
      </c>
      <c r="L15" s="7">
        <v>2166.0100000000002</v>
      </c>
      <c r="M15" s="7">
        <f t="shared" si="3"/>
        <v>10830.050000000001</v>
      </c>
    </row>
    <row r="16" spans="1:16" s="4" customFormat="1" ht="26.25" customHeight="1" x14ac:dyDescent="0.2">
      <c r="A16" s="6">
        <v>9</v>
      </c>
      <c r="B16" s="17" t="s">
        <v>40</v>
      </c>
      <c r="C16" s="17" t="s">
        <v>41</v>
      </c>
      <c r="D16" s="6" t="s">
        <v>26</v>
      </c>
      <c r="E16" s="6">
        <v>5</v>
      </c>
      <c r="F16" s="6">
        <v>3</v>
      </c>
      <c r="G16" s="7">
        <v>2700</v>
      </c>
      <c r="H16" s="7">
        <v>1721.78</v>
      </c>
      <c r="I16" s="7">
        <v>1921</v>
      </c>
      <c r="J16" s="7">
        <f t="shared" si="5"/>
        <v>0.24450788933749146</v>
      </c>
      <c r="K16" s="7">
        <f t="shared" si="6"/>
        <v>2114.2599999999998</v>
      </c>
      <c r="L16" s="7">
        <v>1721.78</v>
      </c>
      <c r="M16" s="7">
        <f t="shared" si="3"/>
        <v>8608.9</v>
      </c>
    </row>
    <row r="17" spans="1:13" s="4" customFormat="1" ht="26.25" customHeight="1" x14ac:dyDescent="0.2">
      <c r="A17" s="6">
        <v>10</v>
      </c>
      <c r="B17" s="17" t="s">
        <v>40</v>
      </c>
      <c r="C17" s="17" t="s">
        <v>42</v>
      </c>
      <c r="D17" s="6" t="s">
        <v>26</v>
      </c>
      <c r="E17" s="6">
        <v>5</v>
      </c>
      <c r="F17" s="6">
        <v>3</v>
      </c>
      <c r="G17" s="7">
        <v>4700</v>
      </c>
      <c r="H17" s="7">
        <v>3072.49</v>
      </c>
      <c r="I17" s="7">
        <v>3150</v>
      </c>
      <c r="J17" s="7">
        <f t="shared" si="5"/>
        <v>0.25216405879016152</v>
      </c>
      <c r="K17" s="7">
        <f t="shared" si="6"/>
        <v>3640.83</v>
      </c>
      <c r="L17" s="7">
        <v>3072.49</v>
      </c>
      <c r="M17" s="7">
        <f t="shared" si="3"/>
        <v>15362.449999999999</v>
      </c>
    </row>
    <row r="18" spans="1:13" s="4" customFormat="1" ht="27" customHeight="1" x14ac:dyDescent="0.2">
      <c r="A18" s="6">
        <v>11</v>
      </c>
      <c r="B18" s="17" t="s">
        <v>40</v>
      </c>
      <c r="C18" s="17" t="s">
        <v>105</v>
      </c>
      <c r="D18" s="6" t="s">
        <v>26</v>
      </c>
      <c r="E18" s="6">
        <v>3</v>
      </c>
      <c r="F18" s="6">
        <v>3</v>
      </c>
      <c r="G18" s="7">
        <v>2950</v>
      </c>
      <c r="H18" s="7">
        <v>3184.46</v>
      </c>
      <c r="I18" s="7">
        <v>3251.25</v>
      </c>
      <c r="J18" s="7">
        <f t="shared" ref="J18:J54" si="7">STDEVA(G18:I18)/(SUM(G18:I18)/COUNTIF(G18:I18,"&gt;0"))</f>
        <v>5.0569687680012347E-2</v>
      </c>
      <c r="K18" s="7">
        <f t="shared" ref="K18:K54" si="8">(I18+H18+G18)/F18</f>
        <v>3128.5699999999997</v>
      </c>
      <c r="L18" s="7">
        <v>2950</v>
      </c>
      <c r="M18" s="7">
        <f t="shared" ref="M18:M54" si="9">L18*E18</f>
        <v>8850</v>
      </c>
    </row>
    <row r="19" spans="1:13" s="4" customFormat="1" ht="23.25" customHeight="1" x14ac:dyDescent="0.2">
      <c r="A19" s="6">
        <v>12</v>
      </c>
      <c r="B19" s="17" t="s">
        <v>43</v>
      </c>
      <c r="C19" s="17" t="s">
        <v>44</v>
      </c>
      <c r="D19" s="6" t="s">
        <v>26</v>
      </c>
      <c r="E19" s="6">
        <v>10</v>
      </c>
      <c r="F19" s="6">
        <v>3</v>
      </c>
      <c r="G19" s="7">
        <v>900</v>
      </c>
      <c r="H19" s="7">
        <v>592.02</v>
      </c>
      <c r="I19" s="7">
        <v>625.25</v>
      </c>
      <c r="J19" s="7">
        <f t="shared" si="7"/>
        <v>0.23951342824515429</v>
      </c>
      <c r="K19" s="7">
        <f t="shared" si="8"/>
        <v>705.75666666666666</v>
      </c>
      <c r="L19" s="7">
        <v>592.02</v>
      </c>
      <c r="M19" s="7">
        <f t="shared" si="9"/>
        <v>5920.2</v>
      </c>
    </row>
    <row r="20" spans="1:13" s="4" customFormat="1" ht="21.75" customHeight="1" x14ac:dyDescent="0.2">
      <c r="A20" s="6">
        <v>13</v>
      </c>
      <c r="B20" s="17" t="s">
        <v>45</v>
      </c>
      <c r="C20" s="17" t="s">
        <v>46</v>
      </c>
      <c r="D20" s="6" t="s">
        <v>26</v>
      </c>
      <c r="E20" s="6">
        <v>50</v>
      </c>
      <c r="F20" s="6">
        <v>3</v>
      </c>
      <c r="G20" s="7">
        <v>130</v>
      </c>
      <c r="H20" s="7">
        <v>85.16</v>
      </c>
      <c r="I20" s="7">
        <v>91.11</v>
      </c>
      <c r="J20" s="7">
        <f t="shared" si="7"/>
        <v>0.23854604876674917</v>
      </c>
      <c r="K20" s="7">
        <f t="shared" si="8"/>
        <v>102.08999999999999</v>
      </c>
      <c r="L20" s="7">
        <v>85.16</v>
      </c>
      <c r="M20" s="7">
        <f t="shared" si="9"/>
        <v>4258</v>
      </c>
    </row>
    <row r="21" spans="1:13" s="4" customFormat="1" ht="27.75" customHeight="1" x14ac:dyDescent="0.2">
      <c r="A21" s="6">
        <v>14</v>
      </c>
      <c r="B21" s="17" t="s">
        <v>45</v>
      </c>
      <c r="C21" s="17" t="s">
        <v>47</v>
      </c>
      <c r="D21" s="6" t="s">
        <v>26</v>
      </c>
      <c r="E21" s="6">
        <v>10</v>
      </c>
      <c r="F21" s="6">
        <v>3</v>
      </c>
      <c r="G21" s="7">
        <v>140</v>
      </c>
      <c r="H21" s="7">
        <v>97.92</v>
      </c>
      <c r="I21" s="7">
        <v>99.9</v>
      </c>
      <c r="J21" s="7">
        <f t="shared" si="7"/>
        <v>0.21085759098953519</v>
      </c>
      <c r="K21" s="7">
        <f t="shared" si="8"/>
        <v>112.60666666666667</v>
      </c>
      <c r="L21" s="7">
        <v>97.92</v>
      </c>
      <c r="M21" s="7">
        <f t="shared" si="9"/>
        <v>979.2</v>
      </c>
    </row>
    <row r="22" spans="1:13" s="4" customFormat="1" ht="21.75" customHeight="1" x14ac:dyDescent="0.2">
      <c r="A22" s="6">
        <v>15</v>
      </c>
      <c r="B22" s="17" t="s">
        <v>48</v>
      </c>
      <c r="C22" s="17" t="s">
        <v>49</v>
      </c>
      <c r="D22" s="6" t="s">
        <v>26</v>
      </c>
      <c r="E22" s="6">
        <v>20</v>
      </c>
      <c r="F22" s="6">
        <v>3</v>
      </c>
      <c r="G22" s="7">
        <v>490</v>
      </c>
      <c r="H22" s="7">
        <v>405.96</v>
      </c>
      <c r="I22" s="7">
        <v>425.25</v>
      </c>
      <c r="J22" s="7">
        <f t="shared" si="7"/>
        <v>9.9957379849078445E-2</v>
      </c>
      <c r="K22" s="7">
        <f t="shared" si="8"/>
        <v>440.40333333333336</v>
      </c>
      <c r="L22" s="7">
        <v>405.96</v>
      </c>
      <c r="M22" s="7">
        <f t="shared" si="9"/>
        <v>8119.2</v>
      </c>
    </row>
    <row r="23" spans="1:13" s="4" customFormat="1" ht="24" customHeight="1" x14ac:dyDescent="0.2">
      <c r="A23" s="6">
        <v>16</v>
      </c>
      <c r="B23" s="17" t="s">
        <v>50</v>
      </c>
      <c r="C23" s="17" t="s">
        <v>51</v>
      </c>
      <c r="D23" s="6" t="s">
        <v>26</v>
      </c>
      <c r="E23" s="6">
        <v>2</v>
      </c>
      <c r="F23" s="6">
        <v>3</v>
      </c>
      <c r="G23" s="7">
        <v>520</v>
      </c>
      <c r="H23" s="7">
        <v>350.22</v>
      </c>
      <c r="I23" s="7">
        <v>485</v>
      </c>
      <c r="J23" s="7">
        <f t="shared" si="7"/>
        <v>0.1984407920235032</v>
      </c>
      <c r="K23" s="7">
        <f t="shared" si="8"/>
        <v>451.74</v>
      </c>
      <c r="L23" s="7">
        <v>350.22</v>
      </c>
      <c r="M23" s="7">
        <f t="shared" si="9"/>
        <v>700.44</v>
      </c>
    </row>
    <row r="24" spans="1:13" s="4" customFormat="1" ht="21" customHeight="1" x14ac:dyDescent="0.2">
      <c r="A24" s="6">
        <v>17</v>
      </c>
      <c r="B24" s="17" t="s">
        <v>50</v>
      </c>
      <c r="C24" s="17" t="s">
        <v>52</v>
      </c>
      <c r="D24" s="6" t="s">
        <v>26</v>
      </c>
      <c r="E24" s="6">
        <v>20</v>
      </c>
      <c r="F24" s="6">
        <v>3</v>
      </c>
      <c r="G24" s="7">
        <v>390</v>
      </c>
      <c r="H24" s="7">
        <v>292.7</v>
      </c>
      <c r="I24" s="7">
        <v>370</v>
      </c>
      <c r="J24" s="7">
        <f t="shared" si="7"/>
        <v>0.1464380580681402</v>
      </c>
      <c r="K24" s="7">
        <f t="shared" si="8"/>
        <v>350.90000000000003</v>
      </c>
      <c r="L24" s="7">
        <v>292.7</v>
      </c>
      <c r="M24" s="7">
        <f t="shared" si="9"/>
        <v>5854</v>
      </c>
    </row>
    <row r="25" spans="1:13" s="4" customFormat="1" ht="24.75" customHeight="1" x14ac:dyDescent="0.2">
      <c r="A25" s="6">
        <v>18</v>
      </c>
      <c r="B25" s="17" t="s">
        <v>53</v>
      </c>
      <c r="C25" s="17" t="s">
        <v>54</v>
      </c>
      <c r="D25" s="6" t="s">
        <v>26</v>
      </c>
      <c r="E25" s="6">
        <v>3</v>
      </c>
      <c r="F25" s="6">
        <v>3</v>
      </c>
      <c r="G25" s="7">
        <v>1400</v>
      </c>
      <c r="H25" s="7">
        <v>853.01</v>
      </c>
      <c r="I25" s="7">
        <v>605</v>
      </c>
      <c r="J25" s="7">
        <f t="shared" si="7"/>
        <v>0.42697053000459367</v>
      </c>
      <c r="K25" s="7">
        <f t="shared" si="8"/>
        <v>952.67000000000007</v>
      </c>
      <c r="L25" s="7">
        <v>605</v>
      </c>
      <c r="M25" s="7">
        <f t="shared" si="9"/>
        <v>1815</v>
      </c>
    </row>
    <row r="26" spans="1:13" s="4" customFormat="1" ht="24.75" customHeight="1" x14ac:dyDescent="0.2">
      <c r="A26" s="6">
        <v>19</v>
      </c>
      <c r="B26" s="17" t="s">
        <v>53</v>
      </c>
      <c r="C26" s="17" t="s">
        <v>55</v>
      </c>
      <c r="D26" s="6" t="s">
        <v>26</v>
      </c>
      <c r="E26" s="6">
        <v>3</v>
      </c>
      <c r="F26" s="6">
        <v>3</v>
      </c>
      <c r="G26" s="7">
        <v>1050</v>
      </c>
      <c r="H26" s="7">
        <v>475.87</v>
      </c>
      <c r="I26" s="7">
        <v>1038</v>
      </c>
      <c r="J26" s="7">
        <f t="shared" si="7"/>
        <v>0.38387072693156654</v>
      </c>
      <c r="K26" s="7">
        <f t="shared" si="8"/>
        <v>854.62333333333333</v>
      </c>
      <c r="L26" s="7">
        <v>475.87</v>
      </c>
      <c r="M26" s="7">
        <f t="shared" si="9"/>
        <v>1427.6100000000001</v>
      </c>
    </row>
    <row r="27" spans="1:13" s="4" customFormat="1" ht="27.75" customHeight="1" x14ac:dyDescent="0.2">
      <c r="A27" s="6">
        <v>20</v>
      </c>
      <c r="B27" s="17" t="s">
        <v>53</v>
      </c>
      <c r="C27" s="17" t="s">
        <v>56</v>
      </c>
      <c r="D27" s="6" t="s">
        <v>26</v>
      </c>
      <c r="E27" s="6">
        <v>3</v>
      </c>
      <c r="F27" s="6">
        <v>3</v>
      </c>
      <c r="G27" s="7">
        <v>555</v>
      </c>
      <c r="H27" s="7">
        <v>331.2</v>
      </c>
      <c r="I27" s="7">
        <v>420</v>
      </c>
      <c r="J27" s="7">
        <f t="shared" si="7"/>
        <v>0.2588239998743796</v>
      </c>
      <c r="K27" s="7">
        <f t="shared" si="8"/>
        <v>435.40000000000003</v>
      </c>
      <c r="L27" s="7">
        <v>331.2</v>
      </c>
      <c r="M27" s="7">
        <f t="shared" si="9"/>
        <v>993.59999999999991</v>
      </c>
    </row>
    <row r="28" spans="1:13" s="4" customFormat="1" ht="18" customHeight="1" x14ac:dyDescent="0.2">
      <c r="A28" s="6">
        <v>21</v>
      </c>
      <c r="B28" s="17" t="s">
        <v>57</v>
      </c>
      <c r="C28" s="17" t="s">
        <v>58</v>
      </c>
      <c r="D28" s="6" t="s">
        <v>26</v>
      </c>
      <c r="E28" s="6">
        <v>2</v>
      </c>
      <c r="F28" s="6">
        <v>3</v>
      </c>
      <c r="G28" s="7">
        <v>27</v>
      </c>
      <c r="H28" s="7">
        <v>16.5</v>
      </c>
      <c r="I28" s="7">
        <v>21</v>
      </c>
      <c r="J28" s="7">
        <f t="shared" si="7"/>
        <v>0.24501520355471484</v>
      </c>
      <c r="K28" s="7">
        <f t="shared" si="8"/>
        <v>21.5</v>
      </c>
      <c r="L28" s="7">
        <v>16.5</v>
      </c>
      <c r="M28" s="7">
        <f t="shared" si="9"/>
        <v>33</v>
      </c>
    </row>
    <row r="29" spans="1:13" s="4" customFormat="1" ht="17.25" customHeight="1" x14ac:dyDescent="0.2">
      <c r="A29" s="6">
        <v>22</v>
      </c>
      <c r="B29" s="17" t="s">
        <v>57</v>
      </c>
      <c r="C29" s="17" t="s">
        <v>59</v>
      </c>
      <c r="D29" s="6" t="s">
        <v>26</v>
      </c>
      <c r="E29" s="6">
        <v>2</v>
      </c>
      <c r="F29" s="6">
        <v>3</v>
      </c>
      <c r="G29" s="7">
        <v>170</v>
      </c>
      <c r="H29" s="7">
        <v>123.67</v>
      </c>
      <c r="I29" s="7">
        <v>175</v>
      </c>
      <c r="J29" s="7">
        <f t="shared" si="7"/>
        <v>0.18116783819103294</v>
      </c>
      <c r="K29" s="7">
        <f t="shared" si="8"/>
        <v>156.22333333333333</v>
      </c>
      <c r="L29" s="7">
        <v>123.67</v>
      </c>
      <c r="M29" s="7">
        <f t="shared" si="9"/>
        <v>247.34</v>
      </c>
    </row>
    <row r="30" spans="1:13" s="4" customFormat="1" ht="24.75" customHeight="1" x14ac:dyDescent="0.2">
      <c r="A30" s="6">
        <v>23</v>
      </c>
      <c r="B30" s="17" t="s">
        <v>60</v>
      </c>
      <c r="C30" s="17" t="s">
        <v>103</v>
      </c>
      <c r="D30" s="6" t="s">
        <v>26</v>
      </c>
      <c r="E30" s="6">
        <v>3</v>
      </c>
      <c r="F30" s="6">
        <v>3</v>
      </c>
      <c r="G30" s="7">
        <v>50</v>
      </c>
      <c r="H30" s="7">
        <v>37.42</v>
      </c>
      <c r="I30" s="7">
        <v>48</v>
      </c>
      <c r="J30" s="7">
        <f t="shared" si="7"/>
        <v>0.14975827994713592</v>
      </c>
      <c r="K30" s="7">
        <f t="shared" si="8"/>
        <v>45.140000000000008</v>
      </c>
      <c r="L30" s="7">
        <v>37.42</v>
      </c>
      <c r="M30" s="7">
        <f t="shared" si="9"/>
        <v>112.26</v>
      </c>
    </row>
    <row r="31" spans="1:13" s="4" customFormat="1" ht="23.25" customHeight="1" x14ac:dyDescent="0.2">
      <c r="A31" s="6">
        <v>24</v>
      </c>
      <c r="B31" s="17" t="s">
        <v>57</v>
      </c>
      <c r="C31" s="17" t="s">
        <v>61</v>
      </c>
      <c r="D31" s="6" t="s">
        <v>26</v>
      </c>
      <c r="E31" s="6">
        <v>1</v>
      </c>
      <c r="F31" s="6">
        <v>3</v>
      </c>
      <c r="G31" s="7">
        <v>150</v>
      </c>
      <c r="H31" s="7">
        <v>106.65</v>
      </c>
      <c r="I31" s="7">
        <v>160</v>
      </c>
      <c r="J31" s="7">
        <f t="shared" si="7"/>
        <v>0.20419397725622543</v>
      </c>
      <c r="K31" s="7">
        <f t="shared" si="8"/>
        <v>138.88333333333333</v>
      </c>
      <c r="L31" s="7">
        <v>106.65</v>
      </c>
      <c r="M31" s="7">
        <f t="shared" si="9"/>
        <v>106.65</v>
      </c>
    </row>
    <row r="32" spans="1:13" s="4" customFormat="1" ht="25.5" customHeight="1" x14ac:dyDescent="0.2">
      <c r="A32" s="6">
        <v>25</v>
      </c>
      <c r="B32" s="17" t="s">
        <v>62</v>
      </c>
      <c r="C32" s="17" t="s">
        <v>63</v>
      </c>
      <c r="D32" s="6" t="s">
        <v>26</v>
      </c>
      <c r="E32" s="6">
        <v>10</v>
      </c>
      <c r="F32" s="6">
        <v>3</v>
      </c>
      <c r="G32" s="7">
        <v>40</v>
      </c>
      <c r="H32" s="7">
        <v>29.67</v>
      </c>
      <c r="I32" s="7">
        <v>41</v>
      </c>
      <c r="J32" s="7">
        <f t="shared" si="7"/>
        <v>0.17003694528044888</v>
      </c>
      <c r="K32" s="7">
        <f t="shared" si="8"/>
        <v>36.89</v>
      </c>
      <c r="L32" s="7">
        <v>29.67</v>
      </c>
      <c r="M32" s="7">
        <f t="shared" si="9"/>
        <v>296.70000000000005</v>
      </c>
    </row>
    <row r="33" spans="1:13" s="4" customFormat="1" ht="21" customHeight="1" x14ac:dyDescent="0.2">
      <c r="A33" s="6">
        <v>26</v>
      </c>
      <c r="B33" s="17" t="s">
        <v>64</v>
      </c>
      <c r="C33" s="17" t="s">
        <v>65</v>
      </c>
      <c r="D33" s="6" t="s">
        <v>66</v>
      </c>
      <c r="E33" s="6">
        <v>40</v>
      </c>
      <c r="F33" s="6">
        <v>3</v>
      </c>
      <c r="G33" s="7">
        <v>59</v>
      </c>
      <c r="H33" s="7">
        <v>43.89</v>
      </c>
      <c r="I33" s="7">
        <v>55</v>
      </c>
      <c r="J33" s="7">
        <f t="shared" si="7"/>
        <v>0.14875237919544215</v>
      </c>
      <c r="K33" s="7">
        <f t="shared" si="8"/>
        <v>52.629999999999995</v>
      </c>
      <c r="L33" s="7">
        <v>43.89</v>
      </c>
      <c r="M33" s="7">
        <f t="shared" si="9"/>
        <v>1755.6</v>
      </c>
    </row>
    <row r="34" spans="1:13" s="4" customFormat="1" ht="23.25" customHeight="1" x14ac:dyDescent="0.2">
      <c r="A34" s="6">
        <v>27</v>
      </c>
      <c r="B34" s="17" t="s">
        <v>67</v>
      </c>
      <c r="C34" s="17" t="s">
        <v>68</v>
      </c>
      <c r="D34" s="6" t="s">
        <v>26</v>
      </c>
      <c r="E34" s="6">
        <v>10</v>
      </c>
      <c r="F34" s="6">
        <v>3</v>
      </c>
      <c r="G34" s="7">
        <v>6</v>
      </c>
      <c r="H34" s="7">
        <v>3.03</v>
      </c>
      <c r="I34" s="7">
        <v>5</v>
      </c>
      <c r="J34" s="7">
        <f t="shared" si="7"/>
        <v>0.32312962045932192</v>
      </c>
      <c r="K34" s="7">
        <f t="shared" si="8"/>
        <v>4.6766666666666667</v>
      </c>
      <c r="L34" s="7">
        <v>3.03</v>
      </c>
      <c r="M34" s="7">
        <f t="shared" si="9"/>
        <v>30.299999999999997</v>
      </c>
    </row>
    <row r="35" spans="1:13" s="4" customFormat="1" ht="21.75" customHeight="1" x14ac:dyDescent="0.2">
      <c r="A35" s="6">
        <v>28</v>
      </c>
      <c r="B35" s="17" t="s">
        <v>69</v>
      </c>
      <c r="C35" s="17" t="s">
        <v>70</v>
      </c>
      <c r="D35" s="6" t="s">
        <v>26</v>
      </c>
      <c r="E35" s="6">
        <v>50</v>
      </c>
      <c r="F35" s="6">
        <v>3</v>
      </c>
      <c r="G35" s="7">
        <v>4</v>
      </c>
      <c r="H35" s="7">
        <v>1.87</v>
      </c>
      <c r="I35" s="7">
        <v>4.5</v>
      </c>
      <c r="J35" s="7">
        <f t="shared" si="7"/>
        <v>0.40404554166164008</v>
      </c>
      <c r="K35" s="7">
        <f t="shared" si="8"/>
        <v>3.456666666666667</v>
      </c>
      <c r="L35" s="7">
        <v>1.87</v>
      </c>
      <c r="M35" s="7">
        <f t="shared" si="9"/>
        <v>93.5</v>
      </c>
    </row>
    <row r="36" spans="1:13" s="4" customFormat="1" ht="25.5" customHeight="1" x14ac:dyDescent="0.2">
      <c r="A36" s="6">
        <v>29</v>
      </c>
      <c r="B36" s="17" t="s">
        <v>71</v>
      </c>
      <c r="C36" s="17" t="s">
        <v>72</v>
      </c>
      <c r="D36" s="6" t="s">
        <v>26</v>
      </c>
      <c r="E36" s="6">
        <v>50</v>
      </c>
      <c r="F36" s="6">
        <v>3</v>
      </c>
      <c r="G36" s="7">
        <v>7</v>
      </c>
      <c r="H36" s="7">
        <v>4.13</v>
      </c>
      <c r="I36" s="7">
        <v>6.5</v>
      </c>
      <c r="J36" s="7">
        <f t="shared" si="7"/>
        <v>0.26089237577698082</v>
      </c>
      <c r="K36" s="7">
        <f t="shared" si="8"/>
        <v>5.876666666666666</v>
      </c>
      <c r="L36" s="7">
        <v>4.13</v>
      </c>
      <c r="M36" s="7">
        <f t="shared" si="9"/>
        <v>206.5</v>
      </c>
    </row>
    <row r="37" spans="1:13" s="4" customFormat="1" ht="24.75" customHeight="1" x14ac:dyDescent="0.2">
      <c r="A37" s="6">
        <v>30</v>
      </c>
      <c r="B37" s="17" t="s">
        <v>73</v>
      </c>
      <c r="C37" s="17" t="s">
        <v>74</v>
      </c>
      <c r="D37" s="6" t="s">
        <v>26</v>
      </c>
      <c r="E37" s="6">
        <v>3</v>
      </c>
      <c r="F37" s="6">
        <v>3</v>
      </c>
      <c r="G37" s="7">
        <v>20</v>
      </c>
      <c r="H37" s="7">
        <v>10.49</v>
      </c>
      <c r="I37" s="7">
        <v>14</v>
      </c>
      <c r="J37" s="7">
        <f t="shared" si="7"/>
        <v>0.32427665338858419</v>
      </c>
      <c r="K37" s="7">
        <f t="shared" si="8"/>
        <v>14.83</v>
      </c>
      <c r="L37" s="7">
        <v>10.49</v>
      </c>
      <c r="M37" s="7">
        <f t="shared" si="9"/>
        <v>31.47</v>
      </c>
    </row>
    <row r="38" spans="1:13" s="4" customFormat="1" ht="27.75" customHeight="1" x14ac:dyDescent="0.2">
      <c r="A38" s="6">
        <v>31</v>
      </c>
      <c r="B38" s="17" t="s">
        <v>75</v>
      </c>
      <c r="C38" s="17" t="s">
        <v>76</v>
      </c>
      <c r="D38" s="6" t="s">
        <v>77</v>
      </c>
      <c r="E38" s="6">
        <v>3</v>
      </c>
      <c r="F38" s="6">
        <v>3</v>
      </c>
      <c r="G38" s="7">
        <v>650</v>
      </c>
      <c r="H38" s="7">
        <v>507.01</v>
      </c>
      <c r="I38" s="7">
        <v>550</v>
      </c>
      <c r="J38" s="7">
        <f t="shared" si="7"/>
        <v>0.1289354584411638</v>
      </c>
      <c r="K38" s="7">
        <f t="shared" si="8"/>
        <v>569.00333333333333</v>
      </c>
      <c r="L38" s="7">
        <v>507.01</v>
      </c>
      <c r="M38" s="7">
        <f t="shared" si="9"/>
        <v>1521.03</v>
      </c>
    </row>
    <row r="39" spans="1:13" s="4" customFormat="1" ht="27.75" customHeight="1" x14ac:dyDescent="0.2">
      <c r="A39" s="6">
        <v>32</v>
      </c>
      <c r="B39" s="17" t="s">
        <v>78</v>
      </c>
      <c r="C39" s="17" t="s">
        <v>106</v>
      </c>
      <c r="D39" s="6" t="s">
        <v>26</v>
      </c>
      <c r="E39" s="6">
        <v>1</v>
      </c>
      <c r="F39" s="6">
        <v>3</v>
      </c>
      <c r="G39" s="7">
        <v>6350</v>
      </c>
      <c r="H39" s="7">
        <v>4535.8100000000004</v>
      </c>
      <c r="I39" s="7">
        <v>4689.3</v>
      </c>
      <c r="J39" s="7">
        <f t="shared" si="7"/>
        <v>0.19377952571951268</v>
      </c>
      <c r="K39" s="7">
        <f t="shared" si="8"/>
        <v>5191.7033333333338</v>
      </c>
      <c r="L39" s="7">
        <v>4535.8100000000004</v>
      </c>
      <c r="M39" s="7">
        <f t="shared" si="9"/>
        <v>4535.8100000000004</v>
      </c>
    </row>
    <row r="40" spans="1:13" s="4" customFormat="1" ht="27.75" customHeight="1" x14ac:dyDescent="0.2">
      <c r="A40" s="6">
        <v>33</v>
      </c>
      <c r="B40" s="17" t="s">
        <v>78</v>
      </c>
      <c r="C40" s="17" t="s">
        <v>107</v>
      </c>
      <c r="D40" s="6" t="s">
        <v>26</v>
      </c>
      <c r="E40" s="6">
        <v>1</v>
      </c>
      <c r="F40" s="6">
        <v>3</v>
      </c>
      <c r="G40" s="7">
        <v>3100</v>
      </c>
      <c r="H40" s="7">
        <v>3075.62</v>
      </c>
      <c r="I40" s="7">
        <v>3179.97</v>
      </c>
      <c r="J40" s="7">
        <f t="shared" si="7"/>
        <v>1.7504111967031007E-2</v>
      </c>
      <c r="K40" s="7">
        <f t="shared" si="8"/>
        <v>3118.53</v>
      </c>
      <c r="L40" s="7">
        <v>3075.62</v>
      </c>
      <c r="M40" s="7">
        <f t="shared" si="9"/>
        <v>3075.62</v>
      </c>
    </row>
    <row r="41" spans="1:13" s="4" customFormat="1" ht="27.75" customHeight="1" x14ac:dyDescent="0.2">
      <c r="A41" s="6">
        <v>34</v>
      </c>
      <c r="B41" s="17" t="s">
        <v>24</v>
      </c>
      <c r="C41" s="17" t="s">
        <v>79</v>
      </c>
      <c r="D41" s="6" t="s">
        <v>26</v>
      </c>
      <c r="E41" s="6">
        <v>3</v>
      </c>
      <c r="F41" s="6">
        <v>3</v>
      </c>
      <c r="G41" s="7">
        <v>7300</v>
      </c>
      <c r="H41" s="7">
        <v>7401.76</v>
      </c>
      <c r="I41" s="7">
        <v>7452.25</v>
      </c>
      <c r="J41" s="7">
        <f t="shared" si="7"/>
        <v>1.050154088475103E-2</v>
      </c>
      <c r="K41" s="7">
        <f t="shared" si="8"/>
        <v>7384.670000000001</v>
      </c>
      <c r="L41" s="7">
        <v>7300</v>
      </c>
      <c r="M41" s="7">
        <f t="shared" si="9"/>
        <v>21900</v>
      </c>
    </row>
    <row r="42" spans="1:13" s="4" customFormat="1" ht="27.75" customHeight="1" x14ac:dyDescent="0.2">
      <c r="A42" s="6">
        <v>35</v>
      </c>
      <c r="B42" s="17" t="s">
        <v>80</v>
      </c>
      <c r="C42" s="17" t="s">
        <v>81</v>
      </c>
      <c r="D42" s="6" t="s">
        <v>26</v>
      </c>
      <c r="E42" s="6">
        <v>1</v>
      </c>
      <c r="F42" s="6">
        <v>3</v>
      </c>
      <c r="G42" s="7">
        <v>1050</v>
      </c>
      <c r="H42" s="7">
        <v>764.06</v>
      </c>
      <c r="I42" s="7">
        <v>766.69</v>
      </c>
      <c r="J42" s="7">
        <f t="shared" si="7"/>
        <v>0.19103002822207549</v>
      </c>
      <c r="K42" s="7">
        <f t="shared" si="8"/>
        <v>860.25</v>
      </c>
      <c r="L42" s="7">
        <v>764.06</v>
      </c>
      <c r="M42" s="7">
        <f t="shared" si="9"/>
        <v>764.06</v>
      </c>
    </row>
    <row r="43" spans="1:13" s="4" customFormat="1" ht="27.75" customHeight="1" x14ac:dyDescent="0.2">
      <c r="A43" s="6">
        <v>36</v>
      </c>
      <c r="B43" s="17" t="s">
        <v>82</v>
      </c>
      <c r="C43" s="17" t="s">
        <v>83</v>
      </c>
      <c r="D43" s="6" t="s">
        <v>26</v>
      </c>
      <c r="E43" s="6">
        <v>5</v>
      </c>
      <c r="F43" s="6">
        <v>3</v>
      </c>
      <c r="G43" s="7">
        <v>150</v>
      </c>
      <c r="H43" s="7">
        <v>128.77000000000001</v>
      </c>
      <c r="I43" s="7">
        <v>135.85</v>
      </c>
      <c r="J43" s="7">
        <f t="shared" si="7"/>
        <v>7.8212025647867833E-2</v>
      </c>
      <c r="K43" s="7">
        <f t="shared" si="8"/>
        <v>138.20666666666668</v>
      </c>
      <c r="L43" s="7">
        <v>128.77000000000001</v>
      </c>
      <c r="M43" s="7">
        <f t="shared" si="9"/>
        <v>643.85</v>
      </c>
    </row>
    <row r="44" spans="1:13" s="4" customFormat="1" ht="27.75" customHeight="1" x14ac:dyDescent="0.2">
      <c r="A44" s="6">
        <v>37</v>
      </c>
      <c r="B44" s="17" t="s">
        <v>84</v>
      </c>
      <c r="C44" s="17" t="s">
        <v>85</v>
      </c>
      <c r="D44" s="6" t="s">
        <v>26</v>
      </c>
      <c r="E44" s="6">
        <v>3</v>
      </c>
      <c r="F44" s="6">
        <v>3</v>
      </c>
      <c r="G44" s="7">
        <v>310</v>
      </c>
      <c r="H44" s="7">
        <v>196.9</v>
      </c>
      <c r="I44" s="7">
        <v>205.63</v>
      </c>
      <c r="J44" s="7">
        <f t="shared" si="7"/>
        <v>0.26495620785179025</v>
      </c>
      <c r="K44" s="7">
        <f t="shared" si="8"/>
        <v>237.51</v>
      </c>
      <c r="L44" s="7">
        <v>196.9</v>
      </c>
      <c r="M44" s="7">
        <f t="shared" si="9"/>
        <v>590.70000000000005</v>
      </c>
    </row>
    <row r="45" spans="1:13" s="4" customFormat="1" ht="15" customHeight="1" x14ac:dyDescent="0.2">
      <c r="A45" s="6">
        <v>38</v>
      </c>
      <c r="B45" s="17" t="s">
        <v>84</v>
      </c>
      <c r="C45" s="17" t="s">
        <v>86</v>
      </c>
      <c r="D45" s="6" t="s">
        <v>26</v>
      </c>
      <c r="E45" s="6">
        <v>3</v>
      </c>
      <c r="F45" s="6">
        <v>3</v>
      </c>
      <c r="G45" s="7">
        <v>500</v>
      </c>
      <c r="H45" s="7">
        <v>332.97</v>
      </c>
      <c r="I45" s="7">
        <v>394</v>
      </c>
      <c r="J45" s="7">
        <f t="shared" si="7"/>
        <v>0.20665035542970167</v>
      </c>
      <c r="K45" s="7">
        <f t="shared" si="8"/>
        <v>408.99</v>
      </c>
      <c r="L45" s="7">
        <v>332.97</v>
      </c>
      <c r="M45" s="7">
        <f t="shared" si="9"/>
        <v>998.91000000000008</v>
      </c>
    </row>
    <row r="46" spans="1:13" s="4" customFormat="1" ht="43.5" customHeight="1" x14ac:dyDescent="0.2">
      <c r="A46" s="6">
        <v>39</v>
      </c>
      <c r="B46" s="17" t="s">
        <v>87</v>
      </c>
      <c r="C46" s="17" t="s">
        <v>88</v>
      </c>
      <c r="D46" s="6" t="s">
        <v>26</v>
      </c>
      <c r="E46" s="6">
        <v>10</v>
      </c>
      <c r="F46" s="6">
        <v>3</v>
      </c>
      <c r="G46" s="7">
        <v>30</v>
      </c>
      <c r="H46" s="7">
        <v>38.450000000000003</v>
      </c>
      <c r="I46" s="7">
        <v>41</v>
      </c>
      <c r="J46" s="7">
        <f t="shared" si="7"/>
        <v>0.15781661130587551</v>
      </c>
      <c r="K46" s="7">
        <f t="shared" si="8"/>
        <v>36.483333333333334</v>
      </c>
      <c r="L46" s="7">
        <v>30</v>
      </c>
      <c r="M46" s="7">
        <f t="shared" si="9"/>
        <v>300</v>
      </c>
    </row>
    <row r="47" spans="1:13" s="4" customFormat="1" ht="39.75" customHeight="1" x14ac:dyDescent="0.2">
      <c r="A47" s="6">
        <v>40</v>
      </c>
      <c r="B47" s="17" t="s">
        <v>87</v>
      </c>
      <c r="C47" s="17" t="s">
        <v>89</v>
      </c>
      <c r="D47" s="6" t="s">
        <v>26</v>
      </c>
      <c r="E47" s="6">
        <v>10</v>
      </c>
      <c r="F47" s="6">
        <v>3</v>
      </c>
      <c r="G47" s="7">
        <v>50</v>
      </c>
      <c r="H47" s="7">
        <v>39.22</v>
      </c>
      <c r="I47" s="7">
        <v>42.56</v>
      </c>
      <c r="J47" s="7">
        <f t="shared" si="7"/>
        <v>0.12562796283804259</v>
      </c>
      <c r="K47" s="7">
        <f t="shared" si="8"/>
        <v>43.926666666666669</v>
      </c>
      <c r="L47" s="7">
        <v>39.22</v>
      </c>
      <c r="M47" s="7">
        <f t="shared" si="9"/>
        <v>392.2</v>
      </c>
    </row>
    <row r="48" spans="1:13" s="4" customFormat="1" ht="27.75" customHeight="1" x14ac:dyDescent="0.2">
      <c r="A48" s="6">
        <v>41</v>
      </c>
      <c r="B48" s="17" t="s">
        <v>90</v>
      </c>
      <c r="C48" s="17" t="s">
        <v>91</v>
      </c>
      <c r="D48" s="6" t="s">
        <v>26</v>
      </c>
      <c r="E48" s="6">
        <v>5</v>
      </c>
      <c r="F48" s="6">
        <v>3</v>
      </c>
      <c r="G48" s="7">
        <v>1600</v>
      </c>
      <c r="H48" s="7">
        <v>1294.3399999999999</v>
      </c>
      <c r="I48" s="7">
        <v>1352.58</v>
      </c>
      <c r="J48" s="7">
        <f t="shared" si="7"/>
        <v>0.11464374749143186</v>
      </c>
      <c r="K48" s="7">
        <f t="shared" si="8"/>
        <v>1415.64</v>
      </c>
      <c r="L48" s="7">
        <v>1294.3399999999999</v>
      </c>
      <c r="M48" s="7">
        <f t="shared" si="9"/>
        <v>6471.7</v>
      </c>
    </row>
    <row r="49" spans="1:13" s="4" customFormat="1" ht="19.5" customHeight="1" x14ac:dyDescent="0.2">
      <c r="A49" s="6">
        <v>42</v>
      </c>
      <c r="B49" s="17" t="s">
        <v>92</v>
      </c>
      <c r="C49" s="17" t="s">
        <v>93</v>
      </c>
      <c r="D49" s="6" t="s">
        <v>26</v>
      </c>
      <c r="E49" s="6">
        <v>5</v>
      </c>
      <c r="F49" s="6">
        <v>3</v>
      </c>
      <c r="G49" s="7">
        <v>2400</v>
      </c>
      <c r="H49" s="7">
        <v>1922.8</v>
      </c>
      <c r="I49" s="7">
        <v>2105.2199999999998</v>
      </c>
      <c r="J49" s="7">
        <f t="shared" si="7"/>
        <v>0.11238043829448566</v>
      </c>
      <c r="K49" s="7">
        <f t="shared" si="8"/>
        <v>2142.6733333333332</v>
      </c>
      <c r="L49" s="7">
        <v>1922.8</v>
      </c>
      <c r="M49" s="7">
        <f t="shared" si="9"/>
        <v>9614</v>
      </c>
    </row>
    <row r="50" spans="1:13" s="4" customFormat="1" ht="20.25" customHeight="1" x14ac:dyDescent="0.2">
      <c r="A50" s="6">
        <v>43</v>
      </c>
      <c r="B50" s="17" t="s">
        <v>94</v>
      </c>
      <c r="C50" s="17" t="s">
        <v>95</v>
      </c>
      <c r="D50" s="6" t="s">
        <v>26</v>
      </c>
      <c r="E50" s="6">
        <v>25</v>
      </c>
      <c r="F50" s="6">
        <v>3</v>
      </c>
      <c r="G50" s="7">
        <v>100</v>
      </c>
      <c r="H50" s="7">
        <v>39.29</v>
      </c>
      <c r="I50" s="7">
        <v>46.36</v>
      </c>
      <c r="J50" s="7">
        <f t="shared" si="7"/>
        <v>0.5364730639699733</v>
      </c>
      <c r="K50" s="7">
        <f t="shared" si="8"/>
        <v>61.883333333333333</v>
      </c>
      <c r="L50" s="7">
        <v>39.29</v>
      </c>
      <c r="M50" s="7">
        <f t="shared" si="9"/>
        <v>982.25</v>
      </c>
    </row>
    <row r="51" spans="1:13" s="4" customFormat="1" ht="18" customHeight="1" x14ac:dyDescent="0.2">
      <c r="A51" s="6">
        <v>44</v>
      </c>
      <c r="B51" s="17" t="s">
        <v>94</v>
      </c>
      <c r="C51" s="17" t="s">
        <v>96</v>
      </c>
      <c r="D51" s="6" t="s">
        <v>26</v>
      </c>
      <c r="E51" s="6">
        <v>25</v>
      </c>
      <c r="F51" s="6">
        <v>3</v>
      </c>
      <c r="G51" s="7">
        <v>100</v>
      </c>
      <c r="H51" s="7">
        <v>37.340000000000003</v>
      </c>
      <c r="I51" s="7">
        <v>45.25</v>
      </c>
      <c r="J51" s="7">
        <f t="shared" si="7"/>
        <v>0.56065481614405632</v>
      </c>
      <c r="K51" s="7">
        <f t="shared" si="8"/>
        <v>60.863333333333337</v>
      </c>
      <c r="L51" s="7">
        <v>37.340000000000003</v>
      </c>
      <c r="M51" s="7">
        <f t="shared" si="9"/>
        <v>933.50000000000011</v>
      </c>
    </row>
    <row r="52" spans="1:13" s="4" customFormat="1" ht="17.25" customHeight="1" x14ac:dyDescent="0.2">
      <c r="A52" s="6">
        <v>45</v>
      </c>
      <c r="B52" s="17" t="s">
        <v>43</v>
      </c>
      <c r="C52" s="17" t="s">
        <v>97</v>
      </c>
      <c r="D52" s="6" t="s">
        <v>26</v>
      </c>
      <c r="E52" s="6">
        <v>5</v>
      </c>
      <c r="F52" s="6">
        <v>3</v>
      </c>
      <c r="G52" s="7">
        <v>500</v>
      </c>
      <c r="H52" s="7">
        <v>329.08</v>
      </c>
      <c r="I52" s="7">
        <v>350</v>
      </c>
      <c r="J52" s="7">
        <f t="shared" si="7"/>
        <v>0.23721103922200065</v>
      </c>
      <c r="K52" s="7">
        <f t="shared" si="8"/>
        <v>393.02666666666664</v>
      </c>
      <c r="L52" s="7">
        <v>329.08</v>
      </c>
      <c r="M52" s="7">
        <f t="shared" si="9"/>
        <v>1645.3999999999999</v>
      </c>
    </row>
    <row r="53" spans="1:13" s="4" customFormat="1" ht="27.75" customHeight="1" x14ac:dyDescent="0.2">
      <c r="A53" s="6">
        <v>46</v>
      </c>
      <c r="B53" s="17" t="s">
        <v>98</v>
      </c>
      <c r="C53" s="17" t="s">
        <v>99</v>
      </c>
      <c r="D53" s="6" t="s">
        <v>26</v>
      </c>
      <c r="E53" s="6">
        <v>15</v>
      </c>
      <c r="F53" s="6">
        <v>3</v>
      </c>
      <c r="G53" s="7">
        <v>360</v>
      </c>
      <c r="H53" s="7">
        <v>290</v>
      </c>
      <c r="I53" s="7">
        <v>320</v>
      </c>
      <c r="J53" s="7">
        <f t="shared" si="7"/>
        <v>0.10861498714281174</v>
      </c>
      <c r="K53" s="7">
        <f t="shared" si="8"/>
        <v>323.33333333333331</v>
      </c>
      <c r="L53" s="7">
        <v>290</v>
      </c>
      <c r="M53" s="7">
        <f t="shared" si="9"/>
        <v>4350</v>
      </c>
    </row>
    <row r="54" spans="1:13" s="4" customFormat="1" ht="27.75" customHeight="1" x14ac:dyDescent="0.2">
      <c r="A54" s="6">
        <v>47</v>
      </c>
      <c r="B54" s="17" t="s">
        <v>98</v>
      </c>
      <c r="C54" s="17" t="s">
        <v>100</v>
      </c>
      <c r="D54" s="6" t="s">
        <v>26</v>
      </c>
      <c r="E54" s="6">
        <v>15</v>
      </c>
      <c r="F54" s="6">
        <v>3</v>
      </c>
      <c r="G54" s="7">
        <v>360</v>
      </c>
      <c r="H54" s="7">
        <v>247</v>
      </c>
      <c r="I54" s="7">
        <v>300.2</v>
      </c>
      <c r="J54" s="7">
        <f t="shared" si="7"/>
        <v>0.18694482396409057</v>
      </c>
      <c r="K54" s="7">
        <f t="shared" si="8"/>
        <v>302.40000000000003</v>
      </c>
      <c r="L54" s="7">
        <v>247</v>
      </c>
      <c r="M54" s="7">
        <f t="shared" si="9"/>
        <v>3705</v>
      </c>
    </row>
    <row r="55" spans="1:13" ht="12.75" customHeight="1" x14ac:dyDescent="0.2">
      <c r="A55" s="19" t="s">
        <v>11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7">
        <f>SUM(M8:M54)</f>
        <v>163877.17000000001</v>
      </c>
    </row>
    <row r="56" spans="1:13" ht="49.5" customHeight="1" x14ac:dyDescent="0.2">
      <c r="A56" s="16" t="s">
        <v>20</v>
      </c>
      <c r="B56" s="18" t="s">
        <v>104</v>
      </c>
      <c r="C56" s="18"/>
      <c r="D56" s="18"/>
      <c r="E56" s="18"/>
      <c r="F56" s="18"/>
      <c r="G56" s="18"/>
      <c r="H56" s="18"/>
    </row>
    <row r="57" spans="1:13" ht="14.25" x14ac:dyDescent="0.2">
      <c r="B57" s="9" t="s">
        <v>23</v>
      </c>
    </row>
    <row r="59" spans="1:13" ht="18.75" x14ac:dyDescent="0.3">
      <c r="C59" s="10" t="s">
        <v>18</v>
      </c>
      <c r="D59" s="10"/>
      <c r="E59" s="11"/>
      <c r="F59" s="10"/>
      <c r="G59" s="10"/>
      <c r="H59" s="12" t="s">
        <v>12</v>
      </c>
      <c r="J59" s="13" t="s">
        <v>13</v>
      </c>
    </row>
    <row r="60" spans="1:13" ht="15" x14ac:dyDescent="0.25">
      <c r="C60" s="14" t="s">
        <v>14</v>
      </c>
      <c r="D60" s="14"/>
      <c r="F60" s="14"/>
      <c r="G60" s="14"/>
      <c r="H60" s="15" t="s">
        <v>15</v>
      </c>
      <c r="J60" s="15" t="s">
        <v>16</v>
      </c>
    </row>
  </sheetData>
  <mergeCells count="16">
    <mergeCell ref="B56:H56"/>
    <mergeCell ref="A55:L55"/>
    <mergeCell ref="A2:M2"/>
    <mergeCell ref="C5:C6"/>
    <mergeCell ref="M5:M6"/>
    <mergeCell ref="K5:K6"/>
    <mergeCell ref="F5:F6"/>
    <mergeCell ref="E5:E6"/>
    <mergeCell ref="A4:M4"/>
    <mergeCell ref="B5:B6"/>
    <mergeCell ref="A5:A6"/>
    <mergeCell ref="G5:I5"/>
    <mergeCell ref="J5:J6"/>
    <mergeCell ref="A3:M3"/>
    <mergeCell ref="D5:D6"/>
    <mergeCell ref="L5:L6"/>
  </mergeCells>
  <phoneticPr fontId="0" type="noConversion"/>
  <pageMargins left="0.25" right="0.25" top="0.3" bottom="0.26" header="0.3" footer="0.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2025-07-09T03:06:57Z</cp:lastPrinted>
  <dcterms:created xsi:type="dcterms:W3CDTF">1996-10-08T23:32:33Z</dcterms:created>
  <dcterms:modified xsi:type="dcterms:W3CDTF">2025-07-17T03:18:42Z</dcterms:modified>
</cp:coreProperties>
</file>