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80"/>
  </bookViews>
  <sheets>
    <sheet name="НМЦ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1" l="1"/>
  <c r="H36" i="1"/>
  <c r="O34" i="1"/>
  <c r="O33" i="1"/>
  <c r="N33" i="1"/>
  <c r="M33" i="1"/>
  <c r="L33" i="1"/>
  <c r="K33" i="1"/>
  <c r="O32" i="1"/>
  <c r="N32" i="1"/>
  <c r="M32" i="1"/>
  <c r="L32" i="1"/>
  <c r="K32" i="1"/>
  <c r="O31" i="1"/>
  <c r="N31" i="1"/>
  <c r="M31" i="1"/>
  <c r="L31" i="1"/>
  <c r="K31" i="1"/>
  <c r="O30" i="1"/>
  <c r="N30" i="1"/>
  <c r="M30" i="1"/>
  <c r="L30" i="1"/>
  <c r="K30" i="1"/>
  <c r="O29" i="1"/>
  <c r="N29" i="1"/>
  <c r="M29" i="1"/>
  <c r="L29" i="1"/>
  <c r="K29" i="1"/>
  <c r="O28" i="1"/>
  <c r="N28" i="1"/>
  <c r="M28" i="1"/>
  <c r="L28" i="1"/>
  <c r="K28" i="1"/>
  <c r="O27" i="1"/>
  <c r="N27" i="1"/>
  <c r="M27" i="1"/>
  <c r="L27" i="1"/>
  <c r="K27" i="1"/>
  <c r="O26" i="1"/>
  <c r="N26" i="1"/>
  <c r="M26" i="1"/>
  <c r="L26" i="1"/>
  <c r="K26" i="1"/>
  <c r="O25" i="1"/>
  <c r="N25" i="1"/>
  <c r="M25" i="1"/>
  <c r="L25" i="1"/>
  <c r="K25" i="1"/>
  <c r="O24" i="1"/>
  <c r="N24" i="1"/>
  <c r="M24" i="1"/>
  <c r="L24" i="1"/>
  <c r="K24" i="1"/>
  <c r="O23" i="1"/>
  <c r="N23" i="1"/>
  <c r="M23" i="1"/>
  <c r="L23" i="1"/>
  <c r="K23" i="1"/>
  <c r="O22" i="1"/>
  <c r="N22" i="1"/>
  <c r="M22" i="1"/>
  <c r="L22" i="1"/>
  <c r="K22" i="1"/>
  <c r="O21" i="1"/>
  <c r="N21" i="1"/>
  <c r="M21" i="1"/>
  <c r="L21" i="1"/>
  <c r="K21" i="1"/>
  <c r="O20" i="1"/>
  <c r="N20" i="1"/>
  <c r="M20" i="1"/>
  <c r="L20" i="1"/>
  <c r="K20" i="1"/>
  <c r="O19" i="1"/>
  <c r="N19" i="1"/>
  <c r="M19" i="1"/>
  <c r="L19" i="1"/>
  <c r="K19" i="1"/>
  <c r="O18" i="1"/>
  <c r="N18" i="1"/>
  <c r="M18" i="1"/>
  <c r="L18" i="1"/>
  <c r="K18" i="1"/>
  <c r="O17" i="1"/>
  <c r="N17" i="1"/>
  <c r="M17" i="1"/>
  <c r="L17" i="1"/>
  <c r="K17" i="1"/>
  <c r="O16" i="1"/>
  <c r="N16" i="1"/>
  <c r="M16" i="1"/>
  <c r="L16" i="1"/>
  <c r="K16" i="1"/>
  <c r="O15" i="1"/>
  <c r="N15" i="1"/>
  <c r="M15" i="1"/>
  <c r="L15" i="1"/>
  <c r="K15" i="1"/>
  <c r="O14" i="1"/>
  <c r="N14" i="1"/>
  <c r="M14" i="1"/>
  <c r="L14" i="1"/>
  <c r="K14" i="1"/>
  <c r="O13" i="1"/>
  <c r="N13" i="1"/>
  <c r="M13" i="1"/>
  <c r="L13" i="1"/>
  <c r="K13" i="1"/>
  <c r="O12" i="1"/>
  <c r="N12" i="1"/>
  <c r="M12" i="1"/>
  <c r="L12" i="1"/>
  <c r="K12" i="1"/>
  <c r="O11" i="1"/>
  <c r="N11" i="1"/>
  <c r="M11" i="1"/>
  <c r="L11" i="1"/>
  <c r="K11" i="1"/>
  <c r="O10" i="1"/>
  <c r="N10" i="1"/>
  <c r="M10" i="1"/>
  <c r="L10" i="1"/>
  <c r="K10" i="1"/>
  <c r="O9" i="1"/>
  <c r="N9" i="1"/>
  <c r="M9" i="1"/>
  <c r="L9" i="1"/>
  <c r="K9" i="1"/>
  <c r="O8" i="1"/>
  <c r="N8" i="1"/>
  <c r="M8" i="1"/>
  <c r="L8" i="1"/>
  <c r="K8" i="1"/>
  <c r="O7" i="1"/>
  <c r="N7" i="1"/>
  <c r="M7" i="1"/>
  <c r="L7" i="1"/>
  <c r="K7" i="1"/>
  <c r="O6" i="1"/>
  <c r="N6" i="1"/>
  <c r="M6" i="1"/>
  <c r="L6" i="1"/>
  <c r="K6" i="1"/>
  <c r="O5" i="1"/>
  <c r="N5" i="1"/>
  <c r="M5" i="1"/>
  <c r="L5" i="1"/>
  <c r="K5" i="1"/>
</calcChain>
</file>

<file path=xl/sharedStrings.xml><?xml version="1.0" encoding="utf-8"?>
<sst xmlns="http://schemas.openxmlformats.org/spreadsheetml/2006/main" count="112" uniqueCount="56">
  <si>
    <t xml:space="preserve">Приложение № 2  к Извещению    </t>
  </si>
  <si>
    <t>Обоснование начальной (максимальной) цены Договора на  оснащение пищеблока</t>
  </si>
  <si>
    <t>№</t>
  </si>
  <si>
    <t xml:space="preserve">Наименование товара (работ, услуг) </t>
  </si>
  <si>
    <t>Основные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</si>
  <si>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</si>
  <si>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</si>
  <si>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</si>
  <si>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</si>
  <si>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</si>
  <si>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</si>
  <si>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</si>
  <si>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</si>
  <si>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</si>
  <si>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</si>
  <si>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</si>
  <si>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</si>
  <si>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rPr>
        <b/>
        <sz val="11"/>
        <rFont val="Times New Roman"/>
        <charset val="134"/>
      </rPr>
      <t xml:space="preserve">коэффициент вариации цен V (%)           </t>
    </r>
    <r>
      <rPr>
        <i/>
        <sz val="11"/>
        <rFont val="Times New Roman"/>
        <charset val="134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</si>
  <si>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</si>
  <si>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</si>
  <si>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Рукосушилка Ballu BAHD-1800 или эквивалент</t>
  </si>
  <si>
    <t>в соответствии с ТЗ</t>
  </si>
  <si>
    <t>шт</t>
  </si>
  <si>
    <t>Дозатор диспенсер для жидкого мыла настенный механический LIME заливной или эквивалент</t>
  </si>
  <si>
    <t>Подтоварник ППЭ-1200/600 (1200х600х400) или эквивалент</t>
  </si>
  <si>
    <t>Шкаф холодильный Бирюса 521RN или эквивалент</t>
  </si>
  <si>
    <t>Ларь морозильный Бирюса 560КХ или эквивалент</t>
  </si>
  <si>
    <t>Гигрометр психрометрический ВИТ-2 Стеклоприбор или эквивалент</t>
  </si>
  <si>
    <t>Стол производственный СЦЭ 1200/600/850 или эквивалент</t>
  </si>
  <si>
    <t>Ванна моечная ВМЭ-3/500 или эквивалент</t>
  </si>
  <si>
    <t>Весы напольные MAS PM1E-150-4050 или эквивалент</t>
  </si>
  <si>
    <t>Хлеборезка ATESY ЯНЫЧАР AXM-300A или эквивалент</t>
  </si>
  <si>
    <t>Плита электрическая Abat ЭП-6ЖШ или эквивалент</t>
  </si>
  <si>
    <t>Сковорода электрическая ПищТех СЭП-0,25-01 или эквивалент</t>
  </si>
  <si>
    <t>Шкаф жарочный Abat ШЖЭ-2 или эквивалент</t>
  </si>
  <si>
    <t>Пароконвектомат Abat ПКА 6-1/1ВМ2 или эквивалент</t>
  </si>
  <si>
    <t>Котел варочный Abat КПЭМ-60/9-Т или эквивалент</t>
  </si>
  <si>
    <t>Мармит Abat Аста ПМЭС-70КМ-80 или эквивалент</t>
  </si>
  <si>
    <t>Мармит Abat Аста ЭМК-70КМУ или эквивалент</t>
  </si>
  <si>
    <t>Прилавок-витрина Abat Аста ПВВ (Н)-70КМ-С-01-НШ или эквивалент</t>
  </si>
  <si>
    <t>Стол-тумба СПКБ-С-10/6 (1000х600х850) или эквивалент</t>
  </si>
  <si>
    <t>Стол производственный СПЭ 400/600/850 (полка сплошная оц, борт) или эквивалент</t>
  </si>
  <si>
    <t>Тележка сервировочная Hurakan HKN-TS2 или эквивалент</t>
  </si>
  <si>
    <t>Шкаф для раздевалок Практик Стандарт LS-21 или эквивалент</t>
  </si>
  <si>
    <t>Миксер планетарный Hurakan HKN-IP20FM или эквивалент</t>
  </si>
  <si>
    <t>Водоумягчитель Silanos или эквивалент</t>
  </si>
  <si>
    <t>Шкаф расстоечный Grill Master РПК-2 или эквивалент</t>
  </si>
  <si>
    <t>Прилавок для столовых приборов Abat Аста ПСП-70КМ или эквивалент</t>
  </si>
  <si>
    <t>Ларь для хранения овощей ЛЭ (1200х800х850) или эквивалент</t>
  </si>
  <si>
    <t>Диспенсер для рулонов туалетной бумаги до 200 м LIME или эквивалент</t>
  </si>
  <si>
    <t>Сушилка для рук Ksitex M-6666C JET или эквивалент</t>
  </si>
  <si>
    <t>В результате проведенного расчета Н(М)ЦД договора составила:</t>
  </si>
  <si>
    <t>рублей</t>
  </si>
  <si>
    <t xml:space="preserve">При определениеии начальной (максимальной) цены Договора на  оснащение пищеблока применен метод сопоставимых рыночных цен (анализ рынка). </t>
  </si>
  <si>
    <t xml:space="preserve">Рассчитанная начальная (максимальная) цена договора скорректирована в сторону уменьшения в соответствии с лимитом Заказчика.  </t>
  </si>
  <si>
    <t xml:space="preserve">Таким образом, начальная максимальная цена договора составляет 2 317 565 (Два миллиона триста семнадцать тысяч пятьсот шестьдесят пять) руб. 49 коп.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</si>
</sst>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\ ##0.00"/>
  </numFmts>
  <fonts count="16">
    <font>
      <sz val="11"/>
      <color theme="1"/>
      <name val="Calibri"/>
      <charset val="134"/>
      <scheme val="minor"/>
    </font>
    <font>
      <sz val="10"/>
      <name val="Times New Roman"/>
      <charset val="134"/>
    </font>
    <font>
      <sz val="11"/>
      <name val="Times New Roman"/>
      <charset val="134"/>
    </font>
    <font>
      <b/>
      <sz val="12"/>
      <name val="Times New Roman"/>
      <charset val="204"/>
    </font>
    <font>
      <b/>
      <sz val="12"/>
      <name val="Times New Roman"/>
      <charset val="134"/>
    </font>
    <font>
      <b/>
      <sz val="11"/>
      <name val="Times New Roman"/>
      <charset val="134"/>
    </font>
    <font>
      <sz val="12"/>
      <name val="Calibri"/>
      <charset val="134"/>
    </font>
    <font>
      <sz val="11"/>
      <color rgb="FF000000"/>
      <name val="Times New Roman"/>
      <charset val="134"/>
    </font>
    <font>
      <sz val="11"/>
      <color rgb="FF00000A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204"/>
    </font>
    <font>
      <sz val="11"/>
      <color theme="1"/>
      <name val="Times New Roman"/>
      <charset val="204"/>
    </font>
    <font>
      <sz val="12"/>
      <name val="Times New Roman"/>
      <charset val="134"/>
    </font>
    <font>
      <sz val="12"/>
      <name val="Times New Roman"/>
      <charset val="204"/>
    </font>
    <font>
      <b/>
      <sz val="11"/>
      <name val="Times New Roman"/>
      <charset val="204"/>
    </font>
    <font>
      <i/>
      <sz val="11"/>
      <name val="Times New Roman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8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vertical="center" wrapText="1"/>
    </xf>
    <xf numFmtId="168" fontId="10" fillId="0" borderId="5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68" fontId="10" fillId="0" borderId="1" xfId="0" applyNumberFormat="1" applyFont="1" applyBorder="1" applyAlignment="1">
      <alignment horizontal="center" vertical="center" wrapText="1"/>
    </xf>
    <xf numFmtId="168" fontId="4" fillId="0" borderId="0" xfId="0" applyNumberFormat="1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2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168" fontId="10" fillId="0" borderId="1" xfId="0" applyNumberFormat="1" applyFont="1" applyBorder="1" applyAlignment="1">
      <alignment horizontal="center" vertical="center"/>
    </xf>
    <xf numFmtId="168" fontId="14" fillId="0" borderId="1" xfId="0" applyNumberFormat="1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34875" y="3485515"/>
          <a:ext cx="590550" cy="343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22660" y="3275965"/>
          <a:ext cx="5048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abSelected="1" zoomScale="70" zoomScaleNormal="70" workbookViewId="0">
      <selection activeCell="Q37" sqref="Q37"/>
    </sheetView>
  </sheetViews>
  <sheetFormatPr defaultColWidth="9.140625" defaultRowHeight="12.75"/>
  <cols>
    <col min="1" max="1" width="6.28515625" style="3" customWidth="1"/>
    <col min="2" max="2" width="48" style="3" customWidth="1"/>
    <col min="3" max="3" width="20.5703125" style="3" customWidth="1"/>
    <col min="4" max="4" width="10.140625" style="3" customWidth="1"/>
    <col min="5" max="5" width="8.85546875" style="3" customWidth="1"/>
    <col min="6" max="6" width="15.5703125" style="3" customWidth="1"/>
    <col min="7" max="7" width="16.28515625" style="3" customWidth="1"/>
    <col min="8" max="8" width="15.85546875" style="3" customWidth="1"/>
    <col min="9" max="10" width="15.85546875" style="3" hidden="1" customWidth="1"/>
    <col min="11" max="11" width="18.140625" style="3" customWidth="1"/>
    <col min="12" max="12" width="20" style="3" customWidth="1"/>
    <col min="13" max="13" width="15.28515625" style="3" customWidth="1"/>
    <col min="14" max="14" width="17.42578125" style="3" customWidth="1"/>
    <col min="15" max="15" width="16.28515625" style="3" customWidth="1"/>
    <col min="16" max="16384" width="9.140625" style="3"/>
  </cols>
  <sheetData>
    <row r="1" spans="1:15" ht="67.5" customHeight="1">
      <c r="K1" s="28"/>
      <c r="L1" s="28"/>
      <c r="M1" s="35" t="s">
        <v>0</v>
      </c>
      <c r="N1" s="36"/>
      <c r="O1" s="36"/>
    </row>
    <row r="2" spans="1:15" ht="39.75" customHeight="1">
      <c r="A2" s="37" t="s">
        <v>1</v>
      </c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51" customHeight="1">
      <c r="A3" s="39" t="s">
        <v>2</v>
      </c>
      <c r="B3" s="47" t="s">
        <v>3</v>
      </c>
      <c r="C3" s="39" t="s">
        <v>4</v>
      </c>
      <c r="D3" s="39" t="s">
        <v>5</v>
      </c>
      <c r="E3" s="39" t="s">
        <v>6</v>
      </c>
      <c r="F3" s="39" t="s">
        <v>7</v>
      </c>
      <c r="G3" s="39"/>
      <c r="H3" s="39"/>
      <c r="I3" s="5"/>
      <c r="J3" s="5"/>
      <c r="K3" s="40" t="s">
        <v>8</v>
      </c>
      <c r="L3" s="40"/>
      <c r="M3" s="40"/>
      <c r="N3" s="41" t="s">
        <v>9</v>
      </c>
      <c r="O3" s="41"/>
    </row>
    <row r="4" spans="1:15" ht="165" customHeight="1">
      <c r="A4" s="39"/>
      <c r="B4" s="48"/>
      <c r="C4" s="47"/>
      <c r="D4" s="47"/>
      <c r="E4" s="47"/>
      <c r="F4" s="6" t="s">
        <v>10</v>
      </c>
      <c r="G4" s="6" t="s">
        <v>11</v>
      </c>
      <c r="H4" s="6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5" t="s">
        <v>17</v>
      </c>
      <c r="N4" s="29" t="s">
        <v>18</v>
      </c>
      <c r="O4" s="29" t="s">
        <v>19</v>
      </c>
    </row>
    <row r="5" spans="1:15" s="1" customFormat="1" ht="15.75">
      <c r="A5" s="7">
        <v>1</v>
      </c>
      <c r="B5" s="8" t="s">
        <v>20</v>
      </c>
      <c r="C5" s="9" t="s">
        <v>21</v>
      </c>
      <c r="D5" s="10" t="s">
        <v>22</v>
      </c>
      <c r="E5" s="11">
        <v>8</v>
      </c>
      <c r="F5" s="12">
        <v>11509</v>
      </c>
      <c r="G5" s="13">
        <v>12315</v>
      </c>
      <c r="H5" s="13">
        <v>12430</v>
      </c>
      <c r="I5" s="21"/>
      <c r="J5" s="21"/>
      <c r="K5" s="21">
        <f t="shared" ref="K5:K33" si="0">AVERAGE(F5:H5)</f>
        <v>12084.666666666701</v>
      </c>
      <c r="L5" s="30">
        <f t="shared" ref="L5:L33" si="1">SQRT(((SUM((POWER(H5-K5,2)),(POWER(G5-K5,2)),(POWER(F5-K5,2)))/(COLUMNS(F5:H5)-1))))</f>
        <v>501.846922211677</v>
      </c>
      <c r="M5" s="30">
        <f t="shared" ref="M5:M33" si="2">L5/K5*100</f>
        <v>4.1527576726293196</v>
      </c>
      <c r="N5" s="31">
        <f t="shared" ref="N5:N33" si="3">ROUND(K5,2)</f>
        <v>12084.67</v>
      </c>
      <c r="O5" s="31">
        <f t="shared" ref="O5:O33" si="4">N5*E5</f>
        <v>96677.36</v>
      </c>
    </row>
    <row r="6" spans="1:15" s="1" customFormat="1" ht="47.25">
      <c r="A6" s="7">
        <v>2</v>
      </c>
      <c r="B6" s="8" t="s">
        <v>23</v>
      </c>
      <c r="C6" s="9" t="s">
        <v>21</v>
      </c>
      <c r="D6" s="10" t="s">
        <v>22</v>
      </c>
      <c r="E6" s="11">
        <v>6</v>
      </c>
      <c r="F6" s="12">
        <v>1025</v>
      </c>
      <c r="G6" s="13">
        <v>1097</v>
      </c>
      <c r="H6" s="13">
        <v>1107</v>
      </c>
      <c r="I6" s="21"/>
      <c r="J6" s="21"/>
      <c r="K6" s="21">
        <f t="shared" si="0"/>
        <v>1076.3333333333301</v>
      </c>
      <c r="L6" s="30">
        <f t="shared" si="1"/>
        <v>44.736264186153598</v>
      </c>
      <c r="M6" s="30">
        <f t="shared" si="2"/>
        <v>4.1563577751149303</v>
      </c>
      <c r="N6" s="31">
        <f t="shared" si="3"/>
        <v>1076.33</v>
      </c>
      <c r="O6" s="31">
        <f t="shared" si="4"/>
        <v>6457.98</v>
      </c>
    </row>
    <row r="7" spans="1:15" s="1" customFormat="1" ht="31.5">
      <c r="A7" s="7">
        <v>3</v>
      </c>
      <c r="B7" s="8" t="s">
        <v>24</v>
      </c>
      <c r="C7" s="9" t="s">
        <v>21</v>
      </c>
      <c r="D7" s="10" t="s">
        <v>22</v>
      </c>
      <c r="E7" s="11">
        <v>1</v>
      </c>
      <c r="F7" s="12">
        <v>9679</v>
      </c>
      <c r="G7" s="13">
        <v>10357</v>
      </c>
      <c r="H7" s="13">
        <v>10454</v>
      </c>
      <c r="I7" s="21"/>
      <c r="J7" s="21"/>
      <c r="K7" s="21">
        <f t="shared" si="0"/>
        <v>10163.333333333299</v>
      </c>
      <c r="L7" s="30">
        <f t="shared" si="1"/>
        <v>422.23966338245998</v>
      </c>
      <c r="M7" s="30">
        <f t="shared" si="2"/>
        <v>4.1545391608638296</v>
      </c>
      <c r="N7" s="31">
        <f t="shared" si="3"/>
        <v>10163.33</v>
      </c>
      <c r="O7" s="31">
        <f t="shared" si="4"/>
        <v>10163.33</v>
      </c>
    </row>
    <row r="8" spans="1:15" s="1" customFormat="1" ht="31.5">
      <c r="A8" s="7">
        <v>4</v>
      </c>
      <c r="B8" s="8" t="s">
        <v>25</v>
      </c>
      <c r="C8" s="9" t="s">
        <v>21</v>
      </c>
      <c r="D8" s="10" t="s">
        <v>22</v>
      </c>
      <c r="E8" s="11">
        <v>3</v>
      </c>
      <c r="F8" s="12">
        <v>63400</v>
      </c>
      <c r="G8" s="13">
        <v>67838</v>
      </c>
      <c r="H8" s="13">
        <v>68472</v>
      </c>
      <c r="I8" s="21"/>
      <c r="J8" s="21"/>
      <c r="K8" s="21">
        <f t="shared" si="0"/>
        <v>66570</v>
      </c>
      <c r="L8" s="30">
        <f t="shared" si="1"/>
        <v>2763.5419302047899</v>
      </c>
      <c r="M8" s="30">
        <f t="shared" si="2"/>
        <v>4.1513323271815903</v>
      </c>
      <c r="N8" s="31">
        <f t="shared" si="3"/>
        <v>66570</v>
      </c>
      <c r="O8" s="31">
        <f t="shared" si="4"/>
        <v>199710</v>
      </c>
    </row>
    <row r="9" spans="1:15" s="1" customFormat="1" ht="31.5">
      <c r="A9" s="7">
        <v>5</v>
      </c>
      <c r="B9" s="8" t="s">
        <v>26</v>
      </c>
      <c r="C9" s="9" t="s">
        <v>21</v>
      </c>
      <c r="D9" s="10" t="s">
        <v>22</v>
      </c>
      <c r="E9" s="11">
        <v>1</v>
      </c>
      <c r="F9" s="12">
        <v>53700</v>
      </c>
      <c r="G9" s="13">
        <v>57459</v>
      </c>
      <c r="H9" s="13">
        <v>57996</v>
      </c>
      <c r="I9" s="21"/>
      <c r="J9" s="21"/>
      <c r="K9" s="21">
        <f t="shared" si="0"/>
        <v>56385</v>
      </c>
      <c r="L9" s="30">
        <f t="shared" si="1"/>
        <v>2340.7287326813398</v>
      </c>
      <c r="M9" s="30">
        <f t="shared" si="2"/>
        <v>4.1513323271815903</v>
      </c>
      <c r="N9" s="31">
        <f t="shared" si="3"/>
        <v>56385</v>
      </c>
      <c r="O9" s="31">
        <f t="shared" si="4"/>
        <v>56385</v>
      </c>
    </row>
    <row r="10" spans="1:15" s="1" customFormat="1" ht="31.5">
      <c r="A10" s="7">
        <v>6</v>
      </c>
      <c r="B10" s="8" t="s">
        <v>27</v>
      </c>
      <c r="C10" s="9" t="s">
        <v>21</v>
      </c>
      <c r="D10" s="10" t="s">
        <v>22</v>
      </c>
      <c r="E10" s="11">
        <v>2</v>
      </c>
      <c r="F10" s="12">
        <v>3624</v>
      </c>
      <c r="G10" s="13">
        <v>3878</v>
      </c>
      <c r="H10" s="13">
        <v>3914</v>
      </c>
      <c r="I10" s="21"/>
      <c r="J10" s="21"/>
      <c r="K10" s="21">
        <f t="shared" si="0"/>
        <v>3805.3333333333298</v>
      </c>
      <c r="L10" s="30">
        <f t="shared" si="1"/>
        <v>158.06749613166301</v>
      </c>
      <c r="M10" s="30">
        <f t="shared" si="2"/>
        <v>4.1538409985545703</v>
      </c>
      <c r="N10" s="31">
        <f t="shared" si="3"/>
        <v>3805.33</v>
      </c>
      <c r="O10" s="31">
        <f t="shared" si="4"/>
        <v>7610.66</v>
      </c>
    </row>
    <row r="11" spans="1:15" s="1" customFormat="1" ht="31.5">
      <c r="A11" s="7">
        <v>7</v>
      </c>
      <c r="B11" s="8" t="s">
        <v>28</v>
      </c>
      <c r="C11" s="9" t="s">
        <v>21</v>
      </c>
      <c r="D11" s="10" t="s">
        <v>22</v>
      </c>
      <c r="E11" s="11">
        <v>5</v>
      </c>
      <c r="F11" s="12">
        <v>9794</v>
      </c>
      <c r="G11" s="13">
        <v>6746</v>
      </c>
      <c r="H11" s="13">
        <v>6809</v>
      </c>
      <c r="I11" s="21"/>
      <c r="J11" s="21"/>
      <c r="K11" s="21">
        <f t="shared" si="0"/>
        <v>7783</v>
      </c>
      <c r="L11" s="30">
        <f t="shared" si="1"/>
        <v>1741.86193482721</v>
      </c>
      <c r="M11" s="30">
        <f t="shared" si="2"/>
        <v>22.380340933151899</v>
      </c>
      <c r="N11" s="31">
        <f t="shared" si="3"/>
        <v>7783</v>
      </c>
      <c r="O11" s="31">
        <f t="shared" si="4"/>
        <v>38915</v>
      </c>
    </row>
    <row r="12" spans="1:15" s="1" customFormat="1" ht="15.75">
      <c r="A12" s="7">
        <v>8</v>
      </c>
      <c r="B12" s="8" t="s">
        <v>29</v>
      </c>
      <c r="C12" s="9" t="s">
        <v>21</v>
      </c>
      <c r="D12" s="10" t="s">
        <v>22</v>
      </c>
      <c r="E12" s="11">
        <v>2</v>
      </c>
      <c r="F12" s="12">
        <v>32451</v>
      </c>
      <c r="G12" s="13">
        <v>34723</v>
      </c>
      <c r="H12" s="13">
        <v>35048</v>
      </c>
      <c r="I12" s="21"/>
      <c r="J12" s="21"/>
      <c r="K12" s="21">
        <f t="shared" si="0"/>
        <v>34074</v>
      </c>
      <c r="L12" s="30">
        <f t="shared" si="1"/>
        <v>1414.92155259576</v>
      </c>
      <c r="M12" s="30">
        <f t="shared" si="2"/>
        <v>4.1524961923923298</v>
      </c>
      <c r="N12" s="31">
        <f t="shared" si="3"/>
        <v>34074</v>
      </c>
      <c r="O12" s="31">
        <f t="shared" si="4"/>
        <v>68148</v>
      </c>
    </row>
    <row r="13" spans="1:15" s="1" customFormat="1" ht="31.5">
      <c r="A13" s="7">
        <v>9</v>
      </c>
      <c r="B13" s="8" t="s">
        <v>30</v>
      </c>
      <c r="C13" s="9" t="s">
        <v>21</v>
      </c>
      <c r="D13" s="10" t="s">
        <v>22</v>
      </c>
      <c r="E13" s="11">
        <v>2</v>
      </c>
      <c r="F13" s="12">
        <v>16530</v>
      </c>
      <c r="G13" s="13">
        <v>17688</v>
      </c>
      <c r="H13" s="13">
        <v>17853</v>
      </c>
      <c r="I13" s="21"/>
      <c r="J13" s="21"/>
      <c r="K13" s="21">
        <f t="shared" si="0"/>
        <v>17357</v>
      </c>
      <c r="L13" s="30">
        <f t="shared" si="1"/>
        <v>720.93897106481904</v>
      </c>
      <c r="M13" s="30">
        <f t="shared" si="2"/>
        <v>4.1535920439293603</v>
      </c>
      <c r="N13" s="31">
        <f t="shared" si="3"/>
        <v>17357</v>
      </c>
      <c r="O13" s="31">
        <f t="shared" si="4"/>
        <v>34714</v>
      </c>
    </row>
    <row r="14" spans="1:15" s="1" customFormat="1" ht="31.5">
      <c r="A14" s="7">
        <v>10</v>
      </c>
      <c r="B14" s="8" t="s">
        <v>31</v>
      </c>
      <c r="C14" s="9" t="s">
        <v>21</v>
      </c>
      <c r="D14" s="10" t="s">
        <v>22</v>
      </c>
      <c r="E14" s="11">
        <v>1</v>
      </c>
      <c r="F14" s="12">
        <v>159960</v>
      </c>
      <c r="G14" s="13">
        <v>171158</v>
      </c>
      <c r="H14" s="13">
        <v>172757</v>
      </c>
      <c r="I14" s="21"/>
      <c r="J14" s="21"/>
      <c r="K14" s="21">
        <f t="shared" si="0"/>
        <v>167958.33333333299</v>
      </c>
      <c r="L14" s="30">
        <f t="shared" si="1"/>
        <v>6972.7471152576099</v>
      </c>
      <c r="M14" s="30">
        <f t="shared" si="2"/>
        <v>4.1514743429963401</v>
      </c>
      <c r="N14" s="31">
        <f t="shared" si="3"/>
        <v>167958.33</v>
      </c>
      <c r="O14" s="31">
        <f t="shared" si="4"/>
        <v>167958.33</v>
      </c>
    </row>
    <row r="15" spans="1:15" s="1" customFormat="1" ht="31.5">
      <c r="A15" s="7">
        <v>11</v>
      </c>
      <c r="B15" s="8" t="s">
        <v>32</v>
      </c>
      <c r="C15" s="9" t="s">
        <v>21</v>
      </c>
      <c r="D15" s="10" t="s">
        <v>22</v>
      </c>
      <c r="E15" s="11">
        <v>1</v>
      </c>
      <c r="F15" s="12">
        <v>162472</v>
      </c>
      <c r="G15" s="13">
        <v>173846</v>
      </c>
      <c r="H15" s="13">
        <v>175470</v>
      </c>
      <c r="I15" s="21"/>
      <c r="J15" s="21"/>
      <c r="K15" s="21">
        <f t="shared" si="0"/>
        <v>170596</v>
      </c>
      <c r="L15" s="30">
        <f t="shared" si="1"/>
        <v>7082.2931314652596</v>
      </c>
      <c r="M15" s="30">
        <f t="shared" si="2"/>
        <v>4.1515001122331503</v>
      </c>
      <c r="N15" s="31">
        <f t="shared" si="3"/>
        <v>170596</v>
      </c>
      <c r="O15" s="31">
        <f t="shared" si="4"/>
        <v>170596</v>
      </c>
    </row>
    <row r="16" spans="1:15" s="1" customFormat="1" ht="31.5">
      <c r="A16" s="7">
        <v>12</v>
      </c>
      <c r="B16" s="8" t="s">
        <v>33</v>
      </c>
      <c r="C16" s="9" t="s">
        <v>21</v>
      </c>
      <c r="D16" s="10" t="s">
        <v>22</v>
      </c>
      <c r="E16" s="11">
        <v>1</v>
      </c>
      <c r="F16" s="12">
        <v>135600</v>
      </c>
      <c r="G16" s="13">
        <v>145092</v>
      </c>
      <c r="H16" s="13">
        <v>146448</v>
      </c>
      <c r="I16" s="21"/>
      <c r="J16" s="21"/>
      <c r="K16" s="21">
        <f t="shared" si="0"/>
        <v>142380</v>
      </c>
      <c r="L16" s="30">
        <f t="shared" si="1"/>
        <v>5910.6669674411496</v>
      </c>
      <c r="M16" s="30">
        <f t="shared" si="2"/>
        <v>4.1513323271815903</v>
      </c>
      <c r="N16" s="31">
        <f t="shared" si="3"/>
        <v>142380</v>
      </c>
      <c r="O16" s="31">
        <f t="shared" si="4"/>
        <v>142380</v>
      </c>
    </row>
    <row r="17" spans="1:15" s="1" customFormat="1" ht="15.75">
      <c r="A17" s="7">
        <v>13</v>
      </c>
      <c r="B17" s="8" t="s">
        <v>34</v>
      </c>
      <c r="C17" s="9" t="s">
        <v>21</v>
      </c>
      <c r="D17" s="10" t="s">
        <v>22</v>
      </c>
      <c r="E17" s="11">
        <v>1</v>
      </c>
      <c r="F17" s="12">
        <v>116308</v>
      </c>
      <c r="G17" s="13">
        <v>124450</v>
      </c>
      <c r="H17" s="13">
        <v>125613</v>
      </c>
      <c r="I17" s="21"/>
      <c r="J17" s="21"/>
      <c r="K17" s="21">
        <f t="shared" si="0"/>
        <v>122123.66666666701</v>
      </c>
      <c r="L17" s="30">
        <f t="shared" si="1"/>
        <v>5069.9730111050203</v>
      </c>
      <c r="M17" s="30">
        <f t="shared" si="2"/>
        <v>4.1515073609306103</v>
      </c>
      <c r="N17" s="31">
        <f t="shared" si="3"/>
        <v>122123.67</v>
      </c>
      <c r="O17" s="31">
        <f t="shared" si="4"/>
        <v>122123.67</v>
      </c>
    </row>
    <row r="18" spans="1:15" s="1" customFormat="1" ht="31.5">
      <c r="A18" s="7">
        <v>14</v>
      </c>
      <c r="B18" s="8" t="s">
        <v>35</v>
      </c>
      <c r="C18" s="9" t="s">
        <v>21</v>
      </c>
      <c r="D18" s="10" t="s">
        <v>22</v>
      </c>
      <c r="E18" s="11">
        <v>1</v>
      </c>
      <c r="F18" s="12">
        <v>305200</v>
      </c>
      <c r="G18" s="13">
        <v>326564</v>
      </c>
      <c r="H18" s="13">
        <v>329616</v>
      </c>
      <c r="I18" s="21"/>
      <c r="J18" s="21"/>
      <c r="K18" s="21">
        <f t="shared" si="0"/>
        <v>320460</v>
      </c>
      <c r="L18" s="30">
        <f t="shared" si="1"/>
        <v>13303.3595756861</v>
      </c>
      <c r="M18" s="30">
        <f t="shared" si="2"/>
        <v>4.1513323271815903</v>
      </c>
      <c r="N18" s="31">
        <f t="shared" si="3"/>
        <v>320460</v>
      </c>
      <c r="O18" s="31">
        <f t="shared" si="4"/>
        <v>320460</v>
      </c>
    </row>
    <row r="19" spans="1:15" s="1" customFormat="1" ht="31.5">
      <c r="A19" s="7">
        <v>15</v>
      </c>
      <c r="B19" s="8" t="s">
        <v>36</v>
      </c>
      <c r="C19" s="9" t="s">
        <v>21</v>
      </c>
      <c r="D19" s="10" t="s">
        <v>22</v>
      </c>
      <c r="E19" s="11">
        <v>1</v>
      </c>
      <c r="F19" s="12">
        <v>198990</v>
      </c>
      <c r="G19" s="13">
        <v>212920</v>
      </c>
      <c r="H19" s="13">
        <v>214910</v>
      </c>
      <c r="I19" s="21"/>
      <c r="J19" s="21"/>
      <c r="K19" s="21">
        <f t="shared" si="0"/>
        <v>208940</v>
      </c>
      <c r="L19" s="30">
        <f t="shared" si="1"/>
        <v>8674.2088976459399</v>
      </c>
      <c r="M19" s="30">
        <f t="shared" si="2"/>
        <v>4.1515310125614704</v>
      </c>
      <c r="N19" s="31">
        <f t="shared" si="3"/>
        <v>208940</v>
      </c>
      <c r="O19" s="31">
        <f t="shared" si="4"/>
        <v>208940</v>
      </c>
    </row>
    <row r="20" spans="1:15" s="1" customFormat="1" ht="31.5">
      <c r="A20" s="7">
        <v>16</v>
      </c>
      <c r="B20" s="8" t="s">
        <v>37</v>
      </c>
      <c r="C20" s="9" t="s">
        <v>21</v>
      </c>
      <c r="D20" s="10" t="s">
        <v>22</v>
      </c>
      <c r="E20" s="11">
        <v>1</v>
      </c>
      <c r="F20" s="12">
        <v>138303</v>
      </c>
      <c r="G20" s="13">
        <v>147985</v>
      </c>
      <c r="H20" s="13">
        <v>149368</v>
      </c>
      <c r="I20" s="21"/>
      <c r="J20" s="21"/>
      <c r="K20" s="21">
        <f t="shared" si="0"/>
        <v>145218.66666666701</v>
      </c>
      <c r="L20" s="30">
        <f t="shared" si="1"/>
        <v>6028.9307786151703</v>
      </c>
      <c r="M20" s="30">
        <f t="shared" si="2"/>
        <v>4.1516224580507401</v>
      </c>
      <c r="N20" s="31">
        <f t="shared" si="3"/>
        <v>145218.67000000001</v>
      </c>
      <c r="O20" s="31">
        <f t="shared" si="4"/>
        <v>145218.67000000001</v>
      </c>
    </row>
    <row r="21" spans="1:15" s="1" customFormat="1" ht="31.5">
      <c r="A21" s="7">
        <v>17</v>
      </c>
      <c r="B21" s="8" t="s">
        <v>38</v>
      </c>
      <c r="C21" s="9" t="s">
        <v>21</v>
      </c>
      <c r="D21" s="10" t="s">
        <v>22</v>
      </c>
      <c r="E21" s="11">
        <v>1</v>
      </c>
      <c r="F21" s="14">
        <v>338360</v>
      </c>
      <c r="G21" s="13">
        <v>362046</v>
      </c>
      <c r="H21" s="13">
        <v>365429</v>
      </c>
      <c r="I21" s="21"/>
      <c r="J21" s="21"/>
      <c r="K21" s="21">
        <f t="shared" si="0"/>
        <v>355278.33333333302</v>
      </c>
      <c r="L21" s="30">
        <f t="shared" si="1"/>
        <v>14749.0228263886</v>
      </c>
      <c r="M21" s="30">
        <f t="shared" si="2"/>
        <v>4.1513994641915399</v>
      </c>
      <c r="N21" s="31">
        <f t="shared" si="3"/>
        <v>355278.33</v>
      </c>
      <c r="O21" s="31">
        <f t="shared" si="4"/>
        <v>355278.33</v>
      </c>
    </row>
    <row r="22" spans="1:15" s="1" customFormat="1" ht="31.5">
      <c r="A22" s="7">
        <v>18</v>
      </c>
      <c r="B22" s="8" t="s">
        <v>39</v>
      </c>
      <c r="C22" s="9" t="s">
        <v>21</v>
      </c>
      <c r="D22" s="10" t="s">
        <v>22</v>
      </c>
      <c r="E22" s="11">
        <v>1</v>
      </c>
      <c r="F22" s="12">
        <v>264510</v>
      </c>
      <c r="G22" s="13">
        <v>212920</v>
      </c>
      <c r="H22" s="13">
        <v>266231</v>
      </c>
      <c r="I22" s="21"/>
      <c r="J22" s="21"/>
      <c r="K22" s="21">
        <f t="shared" si="0"/>
        <v>247887</v>
      </c>
      <c r="L22" s="30">
        <f t="shared" si="1"/>
        <v>30294.533780865499</v>
      </c>
      <c r="M22" s="30">
        <f t="shared" si="2"/>
        <v>12.221106302817599</v>
      </c>
      <c r="N22" s="31">
        <f t="shared" si="3"/>
        <v>247887</v>
      </c>
      <c r="O22" s="31">
        <f t="shared" si="4"/>
        <v>247887</v>
      </c>
    </row>
    <row r="23" spans="1:15" s="1" customFormat="1" ht="31.5">
      <c r="A23" s="7">
        <v>19</v>
      </c>
      <c r="B23" s="8" t="s">
        <v>40</v>
      </c>
      <c r="C23" s="9" t="s">
        <v>21</v>
      </c>
      <c r="D23" s="10" t="s">
        <v>22</v>
      </c>
      <c r="E23" s="11">
        <v>1</v>
      </c>
      <c r="F23" s="12">
        <v>30596</v>
      </c>
      <c r="G23" s="13">
        <v>32738</v>
      </c>
      <c r="H23" s="13">
        <v>33044</v>
      </c>
      <c r="I23" s="21"/>
      <c r="J23" s="21"/>
      <c r="K23" s="21">
        <f t="shared" si="0"/>
        <v>32126</v>
      </c>
      <c r="L23" s="30">
        <f t="shared" si="1"/>
        <v>1333.82307672345</v>
      </c>
      <c r="M23" s="30">
        <f t="shared" si="2"/>
        <v>4.1518492085022896</v>
      </c>
      <c r="N23" s="31">
        <f t="shared" si="3"/>
        <v>32126</v>
      </c>
      <c r="O23" s="31">
        <f t="shared" si="4"/>
        <v>32126</v>
      </c>
    </row>
    <row r="24" spans="1:15" s="1" customFormat="1" ht="31.5">
      <c r="A24" s="7">
        <v>20</v>
      </c>
      <c r="B24" s="8" t="s">
        <v>41</v>
      </c>
      <c r="C24" s="9" t="s">
        <v>21</v>
      </c>
      <c r="D24" s="10" t="s">
        <v>22</v>
      </c>
      <c r="E24" s="11">
        <v>1</v>
      </c>
      <c r="F24" s="12">
        <v>6304</v>
      </c>
      <c r="G24" s="13">
        <v>10480</v>
      </c>
      <c r="H24" s="13">
        <v>6809</v>
      </c>
      <c r="I24" s="21"/>
      <c r="J24" s="21"/>
      <c r="K24" s="21">
        <f t="shared" si="0"/>
        <v>7864.3333333333303</v>
      </c>
      <c r="L24" s="30">
        <f t="shared" si="1"/>
        <v>2279.2631119143198</v>
      </c>
      <c r="M24" s="30">
        <f t="shared" si="2"/>
        <v>28.982280065031802</v>
      </c>
      <c r="N24" s="31">
        <f t="shared" si="3"/>
        <v>7864.33</v>
      </c>
      <c r="O24" s="31">
        <f t="shared" si="4"/>
        <v>7864.33</v>
      </c>
    </row>
    <row r="25" spans="1:15" s="1" customFormat="1" ht="31.5">
      <c r="A25" s="7">
        <v>21</v>
      </c>
      <c r="B25" s="8" t="s">
        <v>42</v>
      </c>
      <c r="C25" s="9" t="s">
        <v>21</v>
      </c>
      <c r="D25" s="10" t="s">
        <v>22</v>
      </c>
      <c r="E25" s="11">
        <v>1</v>
      </c>
      <c r="F25" s="12">
        <v>10013</v>
      </c>
      <c r="G25" s="13">
        <v>10714</v>
      </c>
      <c r="H25" s="13">
        <v>10815</v>
      </c>
      <c r="I25" s="21"/>
      <c r="J25" s="21"/>
      <c r="K25" s="21">
        <f t="shared" si="0"/>
        <v>10514</v>
      </c>
      <c r="L25" s="30">
        <f t="shared" si="1"/>
        <v>436.80773802669802</v>
      </c>
      <c r="M25" s="30">
        <f t="shared" si="2"/>
        <v>4.1545343164038204</v>
      </c>
      <c r="N25" s="31">
        <f t="shared" si="3"/>
        <v>10514</v>
      </c>
      <c r="O25" s="31">
        <f t="shared" si="4"/>
        <v>10514</v>
      </c>
    </row>
    <row r="26" spans="1:15" s="1" customFormat="1" ht="31.5">
      <c r="A26" s="7">
        <v>22</v>
      </c>
      <c r="B26" s="8" t="s">
        <v>43</v>
      </c>
      <c r="C26" s="9" t="s">
        <v>21</v>
      </c>
      <c r="D26" s="10" t="s">
        <v>22</v>
      </c>
      <c r="E26" s="11">
        <v>4</v>
      </c>
      <c r="F26" s="12">
        <v>14980</v>
      </c>
      <c r="G26" s="13">
        <v>16029</v>
      </c>
      <c r="H26" s="13">
        <v>16179</v>
      </c>
      <c r="I26" s="21"/>
      <c r="J26" s="21"/>
      <c r="K26" s="21">
        <f t="shared" si="0"/>
        <v>15729.333333333299</v>
      </c>
      <c r="L26" s="30">
        <f t="shared" si="1"/>
        <v>653.26130555340001</v>
      </c>
      <c r="M26" s="30">
        <f t="shared" si="2"/>
        <v>4.1531404523611997</v>
      </c>
      <c r="N26" s="31">
        <f t="shared" si="3"/>
        <v>15729.33</v>
      </c>
      <c r="O26" s="31">
        <f t="shared" si="4"/>
        <v>62917.32</v>
      </c>
    </row>
    <row r="27" spans="1:15" s="1" customFormat="1" ht="31.5">
      <c r="A27" s="7">
        <v>23</v>
      </c>
      <c r="B27" s="8" t="s">
        <v>44</v>
      </c>
      <c r="C27" s="9" t="s">
        <v>21</v>
      </c>
      <c r="D27" s="10" t="s">
        <v>22</v>
      </c>
      <c r="E27" s="11">
        <v>1</v>
      </c>
      <c r="F27" s="12">
        <v>59315</v>
      </c>
      <c r="G27" s="13">
        <v>63468</v>
      </c>
      <c r="H27" s="13">
        <v>64061</v>
      </c>
      <c r="I27" s="21"/>
      <c r="J27" s="21"/>
      <c r="K27" s="21">
        <f t="shared" si="0"/>
        <v>62281.333333333299</v>
      </c>
      <c r="L27" s="30">
        <f t="shared" si="1"/>
        <v>2585.9741555810901</v>
      </c>
      <c r="M27" s="30">
        <f t="shared" si="2"/>
        <v>4.1520854117570103</v>
      </c>
      <c r="N27" s="31">
        <f t="shared" si="3"/>
        <v>62281.33</v>
      </c>
      <c r="O27" s="31">
        <f t="shared" si="4"/>
        <v>62281.33</v>
      </c>
    </row>
    <row r="28" spans="1:15" s="1" customFormat="1" ht="15.75">
      <c r="A28" s="7">
        <v>24</v>
      </c>
      <c r="B28" s="8" t="s">
        <v>45</v>
      </c>
      <c r="C28" s="9" t="s">
        <v>21</v>
      </c>
      <c r="D28" s="10" t="s">
        <v>22</v>
      </c>
      <c r="E28" s="11">
        <v>3</v>
      </c>
      <c r="F28" s="12">
        <v>15453</v>
      </c>
      <c r="G28" s="13">
        <v>16535</v>
      </c>
      <c r="H28" s="13">
        <v>16690</v>
      </c>
      <c r="I28" s="21"/>
      <c r="J28" s="21"/>
      <c r="K28" s="21">
        <f t="shared" si="0"/>
        <v>16226</v>
      </c>
      <c r="L28" s="30">
        <f t="shared" si="1"/>
        <v>673.90874753188996</v>
      </c>
      <c r="M28" s="30">
        <f t="shared" si="2"/>
        <v>4.1532648066799496</v>
      </c>
      <c r="N28" s="31">
        <f t="shared" si="3"/>
        <v>16226</v>
      </c>
      <c r="O28" s="31">
        <f t="shared" si="4"/>
        <v>48678</v>
      </c>
    </row>
    <row r="29" spans="1:15" s="1" customFormat="1" ht="31.5">
      <c r="A29" s="7">
        <v>25</v>
      </c>
      <c r="B29" s="8" t="s">
        <v>46</v>
      </c>
      <c r="C29" s="9" t="s">
        <v>21</v>
      </c>
      <c r="D29" s="10" t="s">
        <v>22</v>
      </c>
      <c r="E29" s="11">
        <v>1</v>
      </c>
      <c r="F29" s="12">
        <v>67756</v>
      </c>
      <c r="G29" s="13">
        <v>72499</v>
      </c>
      <c r="H29" s="13">
        <v>73177</v>
      </c>
      <c r="I29" s="21"/>
      <c r="J29" s="21"/>
      <c r="K29" s="21">
        <f t="shared" si="0"/>
        <v>71144</v>
      </c>
      <c r="L29" s="30">
        <f t="shared" si="1"/>
        <v>2953.6128723988199</v>
      </c>
      <c r="M29" s="30">
        <f t="shared" si="2"/>
        <v>4.1515979877415097</v>
      </c>
      <c r="N29" s="31">
        <f t="shared" si="3"/>
        <v>71144</v>
      </c>
      <c r="O29" s="31">
        <f t="shared" si="4"/>
        <v>71144</v>
      </c>
    </row>
    <row r="30" spans="1:15" s="1" customFormat="1" ht="31.5">
      <c r="A30" s="7">
        <v>26</v>
      </c>
      <c r="B30" s="8" t="s">
        <v>47</v>
      </c>
      <c r="C30" s="9" t="s">
        <v>21</v>
      </c>
      <c r="D30" s="10" t="s">
        <v>22</v>
      </c>
      <c r="E30" s="11">
        <v>1</v>
      </c>
      <c r="F30" s="12">
        <v>39820</v>
      </c>
      <c r="G30" s="13">
        <v>42608</v>
      </c>
      <c r="H30" s="13">
        <v>43006</v>
      </c>
      <c r="I30" s="21"/>
      <c r="J30" s="21"/>
      <c r="K30" s="21">
        <f t="shared" si="0"/>
        <v>41811.333333333299</v>
      </c>
      <c r="L30" s="30">
        <f t="shared" si="1"/>
        <v>1735.9888632515299</v>
      </c>
      <c r="M30" s="30">
        <f t="shared" si="2"/>
        <v>4.1519576747569102</v>
      </c>
      <c r="N30" s="31">
        <f t="shared" si="3"/>
        <v>41811.33</v>
      </c>
      <c r="O30" s="31">
        <f t="shared" si="4"/>
        <v>41811.33</v>
      </c>
    </row>
    <row r="31" spans="1:15" s="1" customFormat="1" ht="31.5">
      <c r="A31" s="7">
        <v>27</v>
      </c>
      <c r="B31" s="8" t="s">
        <v>48</v>
      </c>
      <c r="C31" s="9" t="s">
        <v>21</v>
      </c>
      <c r="D31" s="10" t="s">
        <v>22</v>
      </c>
      <c r="E31" s="11">
        <v>1</v>
      </c>
      <c r="F31" s="12">
        <v>19662</v>
      </c>
      <c r="G31" s="13">
        <v>21039</v>
      </c>
      <c r="H31" s="13">
        <v>21235</v>
      </c>
      <c r="I31" s="21"/>
      <c r="J31" s="21"/>
      <c r="K31" s="21">
        <f t="shared" si="0"/>
        <v>20645.333333333299</v>
      </c>
      <c r="L31" s="30">
        <f t="shared" si="1"/>
        <v>857.211953564189</v>
      </c>
      <c r="M31" s="30">
        <f t="shared" si="2"/>
        <v>4.1520857993615499</v>
      </c>
      <c r="N31" s="31">
        <f t="shared" si="3"/>
        <v>20645.330000000002</v>
      </c>
      <c r="O31" s="31">
        <f t="shared" si="4"/>
        <v>20645.330000000002</v>
      </c>
    </row>
    <row r="32" spans="1:15" s="1" customFormat="1" ht="31.5">
      <c r="A32" s="7">
        <v>28</v>
      </c>
      <c r="B32" s="8" t="s">
        <v>49</v>
      </c>
      <c r="C32" s="9" t="s">
        <v>21</v>
      </c>
      <c r="D32" s="10" t="s">
        <v>22</v>
      </c>
      <c r="E32" s="11">
        <v>1</v>
      </c>
      <c r="F32" s="12">
        <v>1088</v>
      </c>
      <c r="G32" s="13">
        <v>1165</v>
      </c>
      <c r="H32" s="13">
        <v>1176</v>
      </c>
      <c r="I32" s="21"/>
      <c r="J32" s="21"/>
      <c r="K32" s="21">
        <f t="shared" si="0"/>
        <v>1143</v>
      </c>
      <c r="L32" s="30">
        <f t="shared" si="1"/>
        <v>47.947888378947397</v>
      </c>
      <c r="M32" s="30">
        <f t="shared" si="2"/>
        <v>4.1949158686743102</v>
      </c>
      <c r="N32" s="31">
        <f t="shared" si="3"/>
        <v>1143</v>
      </c>
      <c r="O32" s="31">
        <f t="shared" si="4"/>
        <v>1143</v>
      </c>
    </row>
    <row r="33" spans="1:16" s="1" customFormat="1" ht="31.5">
      <c r="A33" s="7">
        <v>29</v>
      </c>
      <c r="B33" s="8" t="s">
        <v>50</v>
      </c>
      <c r="C33" s="9" t="s">
        <v>21</v>
      </c>
      <c r="D33" s="10" t="s">
        <v>22</v>
      </c>
      <c r="E33" s="11">
        <v>1</v>
      </c>
      <c r="F33" s="12">
        <v>79280</v>
      </c>
      <c r="G33" s="13">
        <v>84830</v>
      </c>
      <c r="H33" s="13">
        <v>85623</v>
      </c>
      <c r="I33" s="21"/>
      <c r="J33" s="21"/>
      <c r="K33" s="21">
        <f t="shared" si="0"/>
        <v>83244.333333333299</v>
      </c>
      <c r="L33" s="30">
        <f t="shared" si="1"/>
        <v>3456.0333235276098</v>
      </c>
      <c r="M33" s="30">
        <f t="shared" si="2"/>
        <v>4.1516739760395502</v>
      </c>
      <c r="N33" s="31">
        <f t="shared" si="3"/>
        <v>83244.33</v>
      </c>
      <c r="O33" s="31">
        <f t="shared" si="4"/>
        <v>83244.33</v>
      </c>
    </row>
    <row r="34" spans="1:16" s="1" customFormat="1" ht="21" customHeight="1">
      <c r="A34" s="7"/>
      <c r="B34" s="15"/>
      <c r="C34" s="16"/>
      <c r="D34" s="17"/>
      <c r="E34" s="18"/>
      <c r="F34" s="19"/>
      <c r="G34" s="20"/>
      <c r="H34" s="21"/>
      <c r="I34" s="21"/>
      <c r="J34" s="21"/>
      <c r="K34" s="21"/>
      <c r="L34" s="30"/>
      <c r="M34" s="30"/>
      <c r="N34" s="31"/>
      <c r="O34" s="31">
        <f>SUM(O5:O33)</f>
        <v>2841992.3</v>
      </c>
    </row>
    <row r="35" spans="1:16" s="1" customFormat="1" ht="21" customHeight="1">
      <c r="A35" s="7"/>
      <c r="B35" s="4"/>
    </row>
    <row r="36" spans="1:16" ht="15.75" customHeight="1">
      <c r="A36" s="42" t="s">
        <v>51</v>
      </c>
      <c r="B36" s="43"/>
      <c r="C36" s="43"/>
      <c r="D36" s="43"/>
      <c r="E36" s="43"/>
      <c r="F36" s="43"/>
      <c r="G36" s="43"/>
      <c r="H36" s="22">
        <f>O34</f>
        <v>2841992.3</v>
      </c>
      <c r="I36" s="24"/>
      <c r="J36" s="32">
        <f>N34</f>
        <v>0</v>
      </c>
      <c r="K36" s="33" t="s">
        <v>52</v>
      </c>
      <c r="L36" s="33"/>
      <c r="M36" s="33"/>
      <c r="N36" s="34"/>
    </row>
    <row r="37" spans="1:16" ht="15.75">
      <c r="A37" s="23"/>
      <c r="B37" s="24"/>
    </row>
    <row r="38" spans="1:16" ht="48" customHeight="1">
      <c r="A38" s="44" t="s">
        <v>53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1:16" ht="15.75">
      <c r="A39" s="25"/>
      <c r="B39" s="25"/>
    </row>
    <row r="40" spans="1:16" s="2" customFormat="1" ht="15">
      <c r="B40" s="45" t="s">
        <v>54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</row>
    <row r="41" spans="1:16" s="1" customFormat="1" ht="21" customHeight="1">
      <c r="A41" s="4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</row>
    <row r="42" spans="1:16" s="1" customFormat="1" ht="21" customHeight="1">
      <c r="A42" s="27"/>
      <c r="B42" s="46" t="s">
        <v>55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</row>
  </sheetData>
  <mergeCells count="14">
    <mergeCell ref="A36:G36"/>
    <mergeCell ref="A38:O38"/>
    <mergeCell ref="B40:N40"/>
    <mergeCell ref="B42:P42"/>
    <mergeCell ref="A3:A4"/>
    <mergeCell ref="B3:B4"/>
    <mergeCell ref="C3:C4"/>
    <mergeCell ref="D3:D4"/>
    <mergeCell ref="E3:E4"/>
    <mergeCell ref="M1:O1"/>
    <mergeCell ref="A2:O2"/>
    <mergeCell ref="F3:H3"/>
    <mergeCell ref="K3:M3"/>
    <mergeCell ref="N3:O3"/>
  </mergeCells>
  <pageMargins left="0.7" right="0.7" top="0.75" bottom="0.75" header="0.3" footer="0.3"/>
  <pageSetup paperSize="9" scale="36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Бухгалтерия056</cp:lastModifiedBy>
  <cp:revision>3</cp:revision>
  <cp:lastPrinted>2025-04-24T01:33:00Z</cp:lastPrinted>
  <dcterms:created xsi:type="dcterms:W3CDTF">2014-05-19T23:28:00Z</dcterms:created>
  <dcterms:modified xsi:type="dcterms:W3CDTF">2025-07-01T01:56:07Z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17C0AE46552146DAAC4868A60C408BC5_13</vt:lpwstr>
  </property>
  <property fmtid="{D5CDD505-2E9C-101B-9397-08002B2CF9AE}" pid="3" name="KSOProductBuildVer">
    <vt:lpwstr>1049-12.2.0.21546</vt:lpwstr>
  </property>
</Properties>
</file>