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svg" ContentType="application/octet-stream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bookViews>
    <workbookView xWindow="360" yWindow="15" windowWidth="20955" windowHeight="9720"/>
  </bookViews>
  <sheets>
    <sheet name="НМЦД" sheetId="1" r:id="rId1"/>
  </sheets>
  <calcPr calcId="162913" calcOnSave="0" concurrentCalc="0"/>
</workbook>
</file>

<file path=xl/calcChain.xml><?xml version="1.0" encoding="utf-8"?>
<calcChain xmlns="http://schemas.openxmlformats.org/spreadsheetml/2006/main">
  <c r="J35" i="1" l="1"/>
  <c r="M35" i="1"/>
  <c r="N35" i="1"/>
  <c r="J34" i="1"/>
  <c r="K34" i="1"/>
  <c r="L34" i="1"/>
  <c r="J33" i="1"/>
  <c r="M33" i="1"/>
  <c r="N33" i="1"/>
  <c r="J32" i="1"/>
  <c r="M32" i="1"/>
  <c r="N32" i="1"/>
  <c r="J31" i="1"/>
  <c r="K31" i="1"/>
  <c r="L31" i="1"/>
  <c r="J30" i="1"/>
  <c r="M30" i="1"/>
  <c r="N30" i="1"/>
  <c r="J29" i="1"/>
  <c r="M29" i="1"/>
  <c r="N29" i="1"/>
  <c r="J28" i="1"/>
  <c r="K28" i="1"/>
  <c r="L28" i="1"/>
  <c r="J27" i="1"/>
  <c r="K27" i="1"/>
  <c r="L27" i="1"/>
  <c r="J26" i="1"/>
  <c r="M26" i="1"/>
  <c r="N26" i="1"/>
  <c r="J25" i="1"/>
  <c r="K25" i="1"/>
  <c r="L25" i="1"/>
  <c r="J24" i="1"/>
  <c r="K24" i="1"/>
  <c r="L24" i="1"/>
  <c r="J23" i="1"/>
  <c r="K23" i="1"/>
  <c r="L23" i="1"/>
  <c r="J22" i="1"/>
  <c r="K22" i="1"/>
  <c r="L22" i="1"/>
  <c r="J21" i="1"/>
  <c r="M21" i="1"/>
  <c r="N21" i="1"/>
  <c r="J20" i="1"/>
  <c r="K20" i="1"/>
  <c r="L20" i="1"/>
  <c r="J19" i="1"/>
  <c r="K19" i="1"/>
  <c r="L19" i="1"/>
  <c r="J18" i="1"/>
  <c r="M18" i="1"/>
  <c r="N18" i="1"/>
  <c r="J17" i="1"/>
  <c r="M17" i="1"/>
  <c r="N17" i="1"/>
  <c r="J16" i="1"/>
  <c r="K16" i="1"/>
  <c r="L16" i="1"/>
  <c r="J15" i="1"/>
  <c r="K15" i="1"/>
  <c r="L15" i="1"/>
  <c r="J14" i="1"/>
  <c r="K14" i="1"/>
  <c r="L14" i="1"/>
  <c r="J13" i="1"/>
  <c r="M13" i="1"/>
  <c r="N13" i="1"/>
  <c r="J12" i="1"/>
  <c r="M12" i="1"/>
  <c r="N12" i="1"/>
  <c r="J11" i="1"/>
  <c r="K11" i="1"/>
  <c r="L11" i="1"/>
  <c r="J10" i="1"/>
  <c r="M10" i="1"/>
  <c r="N10" i="1"/>
  <c r="J9" i="1"/>
  <c r="M9" i="1"/>
  <c r="N9" i="1"/>
  <c r="J8" i="1"/>
  <c r="M8" i="1"/>
  <c r="N8" i="1"/>
  <c r="J7" i="1"/>
  <c r="M7" i="1"/>
  <c r="N7" i="1"/>
  <c r="J6" i="1"/>
  <c r="M6" i="1"/>
  <c r="N6" i="1"/>
  <c r="J5" i="1"/>
  <c r="M5" i="1"/>
  <c r="N5" i="1"/>
  <c r="K29" i="1"/>
  <c r="L29" i="1"/>
  <c r="K10" i="1"/>
  <c r="L10" i="1"/>
  <c r="K7" i="1"/>
  <c r="L7" i="1"/>
  <c r="M34" i="1"/>
  <c r="N34" i="1"/>
  <c r="M24" i="1"/>
  <c r="N24" i="1"/>
  <c r="M28" i="1"/>
  <c r="N28" i="1"/>
  <c r="K33" i="1"/>
  <c r="L33" i="1"/>
  <c r="K18" i="1"/>
  <c r="L18" i="1"/>
  <c r="M20" i="1"/>
  <c r="N20" i="1"/>
  <c r="K35" i="1"/>
  <c r="L35" i="1"/>
  <c r="K13" i="1"/>
  <c r="L13" i="1"/>
  <c r="K8" i="1"/>
  <c r="L8" i="1"/>
  <c r="M25" i="1"/>
  <c r="N25" i="1"/>
  <c r="M31" i="1"/>
  <c r="N31" i="1"/>
  <c r="K9" i="1"/>
  <c r="L9" i="1"/>
  <c r="M14" i="1"/>
  <c r="N14" i="1"/>
  <c r="K32" i="1"/>
  <c r="L32" i="1"/>
  <c r="K21" i="1"/>
  <c r="L21" i="1"/>
  <c r="M23" i="1"/>
  <c r="N23" i="1"/>
  <c r="M16" i="1"/>
  <c r="N16" i="1"/>
  <c r="M19" i="1"/>
  <c r="N19" i="1"/>
  <c r="K6" i="1"/>
  <c r="L6" i="1"/>
  <c r="M11" i="1"/>
  <c r="N11" i="1"/>
  <c r="K17" i="1"/>
  <c r="L17" i="1"/>
  <c r="M22" i="1"/>
  <c r="N22" i="1"/>
  <c r="K12" i="1"/>
  <c r="L12" i="1"/>
  <c r="K26" i="1"/>
  <c r="L26" i="1"/>
  <c r="M15" i="1"/>
  <c r="N15" i="1"/>
  <c r="K5" i="1"/>
  <c r="L5" i="1"/>
  <c r="K30" i="1"/>
  <c r="L30" i="1"/>
  <c r="M27" i="1"/>
  <c r="N27" i="1"/>
  <c r="N36" i="1"/>
</calcChain>
</file>

<file path=xl/sharedStrings.xml><?xml version="1.0" encoding="utf-8"?>
<sst xmlns="http://schemas.openxmlformats.org/spreadsheetml/2006/main" count="112" uniqueCount="52">
  <si>
    <t xml:space="preserve">Приложение № 2
</t>
  </si>
  <si>
    <t xml:space="preserve">Наименование товара (работ, услуг) 
</t>
  </si>
  <si>
    <t>Основыне характеристи объекта закупки</t>
  </si>
  <si>
    <t>Ед. изм</t>
  </si>
  <si>
    <t>Кол-во</t>
  </si>
  <si>
    <t>Коммерческие предложения (руб./ед.изм.)</t>
  </si>
  <si>
    <t>Оценка однородности совокупности значений выявленных цен, используемых в расчете Н(М)ЦД</t>
  </si>
  <si>
    <t>Н(М)ЦД, определяемая методом сопоставимых рыночных цен (анализа рынка)*</t>
  </si>
  <si>
    <t>Коммерческое предложение                       № 1</t>
  </si>
  <si>
    <t xml:space="preserve">Коммерческое предложение                         № 2
 </t>
  </si>
  <si>
    <t xml:space="preserve">Коммерческое предложение                 № 3 </t>
  </si>
  <si>
    <t xml:space="preserve">Коммерческое предложение                 № 4 </t>
  </si>
  <si>
    <t xml:space="preserve">Коммерческое предложение                 № 5 </t>
  </si>
  <si>
    <t xml:space="preserve">Средняя арифметическая цена за единицу     &lt;ц&gt; </t>
  </si>
  <si>
    <t>Среднее квадратичное отклонение</t>
  </si>
  <si>
    <r>
      <t xml:space="preserve">коэффициент вариации цен V (%)           </t>
    </r>
    <r>
      <rPr>
        <i/>
        <sz val="10"/>
        <rFont val="Times New Roman"/>
        <family val="1"/>
        <charset val="204"/>
      </rPr>
      <t xml:space="preserve">         (не должен превышать 33%)</t>
    </r>
  </si>
  <si>
    <t>Средняя арифметическая цена за единицу     руб.</t>
  </si>
  <si>
    <t>Расчет Н (МЦД) по формуле                             v - количество (объем) закупаемого товара (работы, услуги);
     ц - ср. цена за единицу    ЦКЕП = v*ц</t>
  </si>
  <si>
    <t>В соответствии с описанием объекта закупки</t>
  </si>
  <si>
    <t>шт</t>
  </si>
  <si>
    <t>Костюм для защиты от общих  производственных загрязнений и механических воздействий</t>
  </si>
  <si>
    <t>Ботинки кожаные с защитным подноском или сапоги кожаные с защитным подноском</t>
  </si>
  <si>
    <t>Перчатки с полимерным покрытием</t>
  </si>
  <si>
    <t>Каска защитная</t>
  </si>
  <si>
    <t>Подшлемник под каску термостойкий</t>
  </si>
  <si>
    <t>Вкладыши противошумные</t>
  </si>
  <si>
    <t>Костюм на утепляющей прокладке</t>
  </si>
  <si>
    <t>Комплект для защиты от термических рисков электрической дуги: Костюм из термостойких материалов с постоянными защитными свойствами</t>
  </si>
  <si>
    <t>Куртка-накидка из термостойких материалов с постоянными защитными свойствами</t>
  </si>
  <si>
    <t>Белье нательное хлопчатобумажное или белье нательное термостойкое</t>
  </si>
  <si>
    <t>Фуфайка-свитер из термостойких материалов</t>
  </si>
  <si>
    <t>Каска защиттная</t>
  </si>
  <si>
    <t>Боты или галоши диэлектрические</t>
  </si>
  <si>
    <t>Перчатки диэлектрические</t>
  </si>
  <si>
    <t>Фартук из полимерных материалов</t>
  </si>
  <si>
    <t>Нарукавники</t>
  </si>
  <si>
    <t>Очки защитные</t>
  </si>
  <si>
    <t>Наушники противошумные</t>
  </si>
  <si>
    <t>Средство индивидуальной защиты органов дыхания (СИЗОД) противоаэрозольное</t>
  </si>
  <si>
    <t>Самоспасатель</t>
  </si>
  <si>
    <t>Страховочная или удерживающая привязь (пояс предохранительный)</t>
  </si>
  <si>
    <t>Костюм для защиты от вредных и опасных биологических факторов (клещей и кровососущих насекомых) из термостойких материалов с постоянными защитными свойствами</t>
  </si>
  <si>
    <t>Накомарник - сетка наголовная из термостойких материалов</t>
  </si>
  <si>
    <t>Комбинезон для защиты от общих производственных загрязнений и пыли из нетканых материалов</t>
  </si>
  <si>
    <t>Ботинки кожаные утепленные с защитным подноском для защиты от повышенных температур на термостойкой маслобензостойкой подошве</t>
  </si>
  <si>
    <t>Плащ термостойкий для защиты от воды</t>
  </si>
  <si>
    <t>Сапоги резиновые</t>
  </si>
  <si>
    <t>Плащ для защиты от воды</t>
  </si>
  <si>
    <t>Костюм для защиты от воды</t>
  </si>
  <si>
    <t>Ботинки кожаные утепленные с защитным подноском или сапоги кожаные утепленные с защитным подноском, или валенки с резиновым низом</t>
  </si>
  <si>
    <t>Жилет сигнальный</t>
  </si>
  <si>
    <t>Обоснование начальной (максимальной) цены Договора на поставку спецодежды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</si>
</sst>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scheme val="minor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indexed="64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1" fillId="0" borderId="2" xfId="0" applyFont="1" applyBorder="1"/>
    <xf numFmtId="4" fontId="1" fillId="0" borderId="3" xfId="0" applyNumberFormat="1" applyFont="1" applyBorder="1"/>
    <xf numFmtId="0" fontId="1" fillId="2" borderId="1" xfId="0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/>
    <xf numFmtId="0" fontId="1" fillId="2" borderId="0" xfId="0" applyFont="1" applyFill="1"/>
    <xf numFmtId="0" fontId="3" fillId="0" borderId="3" xfId="0" applyFont="1" applyBorder="1" applyAlignment="1">
      <alignment vertical="center" wrapText="1"/>
    </xf>
    <xf numFmtId="0" fontId="2" fillId="0" borderId="3" xfId="0" applyFont="1" applyBorder="1"/>
    <xf numFmtId="0" fontId="1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top"/>
    </xf>
    <xf numFmtId="0" fontId="1" fillId="2" borderId="0" xfId="0" applyFont="1" applyFill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wmf"/><Relationship Id="rId2" Type="http://schemas.openxmlformats.org/officeDocument/2006/relationships/image" Target="../media/media1.svg"/><Relationship Id="rId1" Type="http://schemas.openxmlformats.org/officeDocument/2006/relationships/image" Target="../media/image1.wmf"/><Relationship Id="rId4" Type="http://schemas.openxmlformats.org/officeDocument/2006/relationships/image" Target="../media/media2.sv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9525</xdr:colOff>
      <xdr:row>3</xdr:row>
      <xdr:rowOff>1476374</xdr:rowOff>
    </xdr:from>
    <xdr:to>
      <xdr:col>11</xdr:col>
      <xdr:colOff>600075</xdr:colOff>
      <xdr:row>3</xdr:row>
      <xdr:rowOff>1819275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="" xmlns:m="http://schemas.openxmlformats.org/officeDocument/2006/math" xmlns:w="http://schemas.openxmlformats.org/wordprocessingml/2006/main" xmlns:asvg="http://schemas.microsoft.com/office/drawing/2016/SVG/main" r:embed="rId2"/>
            </a:ext>
          </a:extLst>
        </a:blip>
        <a:stretch/>
      </xdr:blipFill>
      <xdr:spPr bwMode="auto">
        <a:xfrm>
          <a:off x="12049125" y="3324223"/>
          <a:ext cx="590549" cy="3429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169208</xdr:colOff>
      <xdr:row>3</xdr:row>
      <xdr:rowOff>1266265</xdr:rowOff>
    </xdr:from>
    <xdr:to>
      <xdr:col>10</xdr:col>
      <xdr:colOff>674033</xdr:colOff>
      <xdr:row>3</xdr:row>
      <xdr:rowOff>1523439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96DAC541-7B7A-43D3-8B79-37D633B846F1}">
              <asvg:svgBlip xmlns="" xmlns:m="http://schemas.openxmlformats.org/officeDocument/2006/math" xmlns:w="http://schemas.openxmlformats.org/wordprocessingml/2006/main" xmlns:asvg="http://schemas.microsoft.com/office/drawing/2016/SVG/main" r:embed="rId4"/>
            </a:ext>
          </a:extLst>
        </a:blip>
        <a:stretch/>
      </xdr:blipFill>
      <xdr:spPr bwMode="auto">
        <a:xfrm>
          <a:off x="11303933" y="3114115"/>
          <a:ext cx="504825" cy="2571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6"/>
  <sheetViews>
    <sheetView tabSelected="1" topLeftCell="C29" workbookViewId="0">
      <selection activeCell="C35" sqref="A1:XFD35"/>
    </sheetView>
  </sheetViews>
  <sheetFormatPr defaultColWidth="9.140625" defaultRowHeight="12.75" x14ac:dyDescent="0.2"/>
  <cols>
    <col min="1" max="1" width="36" style="1" customWidth="1"/>
    <col min="2" max="2" width="20.5703125" style="1" bestFit="1" customWidth="1"/>
    <col min="3" max="3" width="7.7109375" style="1" customWidth="1"/>
    <col min="4" max="4" width="11.85546875" style="1" customWidth="1"/>
    <col min="5" max="5" width="15.5703125" style="1" bestFit="1" customWidth="1"/>
    <col min="6" max="6" width="16.28515625" style="1" bestFit="1" customWidth="1"/>
    <col min="7" max="7" width="15.85546875" style="1" bestFit="1" customWidth="1"/>
    <col min="8" max="9" width="15.85546875" style="1" hidden="1" customWidth="1"/>
    <col min="10" max="10" width="18.140625" style="1" bestFit="1" customWidth="1"/>
    <col min="11" max="11" width="13.5703125" style="1" bestFit="1" customWidth="1"/>
    <col min="12" max="12" width="10.28515625" style="1" bestFit="1" customWidth="1"/>
    <col min="13" max="13" width="11.28515625" style="1" bestFit="1" customWidth="1"/>
    <col min="14" max="14" width="16.28515625" style="1" bestFit="1" customWidth="1"/>
    <col min="15" max="16384" width="9.140625" style="1"/>
  </cols>
  <sheetData>
    <row r="1" spans="1:16" s="13" customFormat="1" ht="67.5" customHeight="1" x14ac:dyDescent="0.2">
      <c r="A1" s="12"/>
      <c r="B1" s="12"/>
      <c r="C1" s="12"/>
      <c r="D1" s="12"/>
      <c r="E1" s="12"/>
      <c r="F1" s="12"/>
      <c r="G1" s="12"/>
      <c r="H1" s="12"/>
      <c r="I1" s="12"/>
      <c r="J1" s="16" t="s">
        <v>0</v>
      </c>
      <c r="K1" s="16"/>
      <c r="L1" s="16"/>
      <c r="M1" s="16"/>
      <c r="N1" s="16"/>
      <c r="O1" s="12"/>
      <c r="P1" s="12"/>
    </row>
    <row r="2" spans="1:16" s="13" customFormat="1" ht="39" customHeight="1" x14ac:dyDescent="0.2">
      <c r="A2" s="17" t="s">
        <v>51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2"/>
      <c r="P2" s="12"/>
    </row>
    <row r="3" spans="1:16" s="13" customFormat="1" ht="39" customHeight="1" x14ac:dyDescent="0.2">
      <c r="A3" s="17" t="s">
        <v>1</v>
      </c>
      <c r="B3" s="17" t="s">
        <v>2</v>
      </c>
      <c r="C3" s="17" t="s">
        <v>3</v>
      </c>
      <c r="D3" s="17" t="s">
        <v>4</v>
      </c>
      <c r="E3" s="17" t="s">
        <v>5</v>
      </c>
      <c r="F3" s="17"/>
      <c r="G3" s="17"/>
      <c r="H3" s="4"/>
      <c r="I3" s="4"/>
      <c r="J3" s="18" t="s">
        <v>6</v>
      </c>
      <c r="K3" s="18"/>
      <c r="L3" s="18"/>
      <c r="M3" s="17" t="s">
        <v>7</v>
      </c>
      <c r="N3" s="17"/>
      <c r="O3" s="12"/>
      <c r="P3" s="12"/>
    </row>
    <row r="4" spans="1:16" s="13" customFormat="1" ht="144" customHeight="1" x14ac:dyDescent="0.2">
      <c r="A4" s="17"/>
      <c r="B4" s="17"/>
      <c r="C4" s="17"/>
      <c r="D4" s="17"/>
      <c r="E4" s="4" t="s">
        <v>8</v>
      </c>
      <c r="F4" s="4" t="s">
        <v>9</v>
      </c>
      <c r="G4" s="4" t="s">
        <v>10</v>
      </c>
      <c r="H4" s="4" t="s">
        <v>11</v>
      </c>
      <c r="I4" s="4" t="s">
        <v>12</v>
      </c>
      <c r="J4" s="4" t="s">
        <v>13</v>
      </c>
      <c r="K4" s="4" t="s">
        <v>14</v>
      </c>
      <c r="L4" s="4" t="s">
        <v>15</v>
      </c>
      <c r="M4" s="4" t="s">
        <v>16</v>
      </c>
      <c r="N4" s="4" t="s">
        <v>17</v>
      </c>
      <c r="O4" s="12"/>
      <c r="P4" s="12"/>
    </row>
    <row r="5" spans="1:16" s="20" customFormat="1" ht="38.25" x14ac:dyDescent="0.25">
      <c r="A5" s="6" t="s">
        <v>20</v>
      </c>
      <c r="B5" s="4" t="s">
        <v>18</v>
      </c>
      <c r="C5" s="7" t="s">
        <v>19</v>
      </c>
      <c r="D5" s="7">
        <v>109</v>
      </c>
      <c r="E5" s="8">
        <v>3480</v>
      </c>
      <c r="F5" s="5">
        <v>2900</v>
      </c>
      <c r="G5" s="5">
        <v>5000</v>
      </c>
      <c r="H5" s="10"/>
      <c r="I5" s="10"/>
      <c r="J5" s="10">
        <f t="shared" ref="J5:J35" si="0">AVERAGE(E5:G5)</f>
        <v>3793.3333333333335</v>
      </c>
      <c r="K5" s="11">
        <f t="shared" ref="K5:K35" si="1">SQRT(((SUM((POWER(G5-J5,2)),(POWER(F5-J5,2)),(POWER(E5-J5,2)))/(COLUMNS(E5:G5)-1))))</f>
        <v>1084.4968111217909</v>
      </c>
      <c r="L5" s="11">
        <f t="shared" ref="L5:L35" si="2">K5/J5*100</f>
        <v>28.589546866128053</v>
      </c>
      <c r="M5" s="10">
        <f t="shared" ref="M5:M35" si="3">J5</f>
        <v>3793.3333333333335</v>
      </c>
      <c r="N5" s="10">
        <f t="shared" ref="N5:N35" si="4">M5*D5</f>
        <v>413473.33333333337</v>
      </c>
      <c r="O5" s="19"/>
      <c r="P5" s="19"/>
    </row>
    <row r="6" spans="1:16" s="13" customFormat="1" ht="38.25" x14ac:dyDescent="0.2">
      <c r="A6" s="6" t="s">
        <v>21</v>
      </c>
      <c r="B6" s="4" t="s">
        <v>18</v>
      </c>
      <c r="C6" s="7" t="s">
        <v>19</v>
      </c>
      <c r="D6" s="7">
        <v>203</v>
      </c>
      <c r="E6" s="8">
        <v>2910</v>
      </c>
      <c r="F6" s="5">
        <v>2150</v>
      </c>
      <c r="G6" s="5">
        <v>4100</v>
      </c>
      <c r="H6" s="9"/>
      <c r="I6" s="9"/>
      <c r="J6" s="10">
        <f t="shared" si="0"/>
        <v>3053.3333333333335</v>
      </c>
      <c r="K6" s="11">
        <f t="shared" si="1"/>
        <v>982.86994731415678</v>
      </c>
      <c r="L6" s="11">
        <f t="shared" si="2"/>
        <v>32.190063776664523</v>
      </c>
      <c r="M6" s="10">
        <f t="shared" si="3"/>
        <v>3053.3333333333335</v>
      </c>
      <c r="N6" s="10">
        <f t="shared" si="4"/>
        <v>619826.66666666674</v>
      </c>
      <c r="O6" s="12"/>
      <c r="P6" s="12"/>
    </row>
    <row r="7" spans="1:16" s="13" customFormat="1" ht="38.25" x14ac:dyDescent="0.2">
      <c r="A7" s="6" t="s">
        <v>22</v>
      </c>
      <c r="B7" s="4" t="s">
        <v>18</v>
      </c>
      <c r="C7" s="7" t="s">
        <v>19</v>
      </c>
      <c r="D7" s="7">
        <v>600</v>
      </c>
      <c r="E7" s="8">
        <v>58</v>
      </c>
      <c r="F7" s="5">
        <v>30</v>
      </c>
      <c r="G7" s="5">
        <v>55</v>
      </c>
      <c r="H7" s="9"/>
      <c r="I7" s="9"/>
      <c r="J7" s="10">
        <f t="shared" si="0"/>
        <v>47.666666666666664</v>
      </c>
      <c r="K7" s="11">
        <f t="shared" si="1"/>
        <v>15.37313674346694</v>
      </c>
      <c r="L7" s="11">
        <f t="shared" si="2"/>
        <v>32.251335825455115</v>
      </c>
      <c r="M7" s="10">
        <f t="shared" si="3"/>
        <v>47.666666666666664</v>
      </c>
      <c r="N7" s="10">
        <f t="shared" si="4"/>
        <v>28600</v>
      </c>
      <c r="O7" s="12"/>
      <c r="P7" s="12"/>
    </row>
    <row r="8" spans="1:16" s="13" customFormat="1" ht="38.25" x14ac:dyDescent="0.2">
      <c r="A8" s="6" t="s">
        <v>23</v>
      </c>
      <c r="B8" s="4" t="s">
        <v>18</v>
      </c>
      <c r="C8" s="7" t="s">
        <v>19</v>
      </c>
      <c r="D8" s="7">
        <v>102</v>
      </c>
      <c r="E8" s="8">
        <v>1010</v>
      </c>
      <c r="F8" s="5">
        <v>650</v>
      </c>
      <c r="G8" s="5">
        <v>1340</v>
      </c>
      <c r="H8" s="9"/>
      <c r="I8" s="9"/>
      <c r="J8" s="10">
        <f t="shared" si="0"/>
        <v>1000</v>
      </c>
      <c r="K8" s="11">
        <f t="shared" si="1"/>
        <v>345.10867853474792</v>
      </c>
      <c r="L8" s="11">
        <f t="shared" si="2"/>
        <v>34.510867853474792</v>
      </c>
      <c r="M8" s="10">
        <f t="shared" si="3"/>
        <v>1000</v>
      </c>
      <c r="N8" s="10">
        <f t="shared" si="4"/>
        <v>102000</v>
      </c>
      <c r="O8" s="12"/>
      <c r="P8" s="12"/>
    </row>
    <row r="9" spans="1:16" s="13" customFormat="1" ht="38.25" x14ac:dyDescent="0.2">
      <c r="A9" s="6" t="s">
        <v>24</v>
      </c>
      <c r="B9" s="4" t="s">
        <v>18</v>
      </c>
      <c r="C9" s="7" t="s">
        <v>19</v>
      </c>
      <c r="D9" s="7">
        <v>130</v>
      </c>
      <c r="E9" s="8">
        <v>1650</v>
      </c>
      <c r="F9" s="5">
        <v>980</v>
      </c>
      <c r="G9" s="5">
        <v>1740</v>
      </c>
      <c r="H9" s="9"/>
      <c r="I9" s="9"/>
      <c r="J9" s="10">
        <f t="shared" si="0"/>
        <v>1456.6666666666667</v>
      </c>
      <c r="K9" s="11">
        <f t="shared" si="1"/>
        <v>415.25092815469219</v>
      </c>
      <c r="L9" s="11">
        <f t="shared" si="2"/>
        <v>28.506928706271772</v>
      </c>
      <c r="M9" s="10">
        <f t="shared" si="3"/>
        <v>1456.6666666666667</v>
      </c>
      <c r="N9" s="10">
        <f t="shared" si="4"/>
        <v>189366.66666666669</v>
      </c>
      <c r="O9" s="12"/>
      <c r="P9" s="12"/>
    </row>
    <row r="10" spans="1:16" s="13" customFormat="1" ht="38.25" x14ac:dyDescent="0.2">
      <c r="A10" s="6" t="s">
        <v>25</v>
      </c>
      <c r="B10" s="4" t="s">
        <v>18</v>
      </c>
      <c r="C10" s="7" t="s">
        <v>19</v>
      </c>
      <c r="D10" s="7">
        <v>85</v>
      </c>
      <c r="E10" s="8">
        <v>70</v>
      </c>
      <c r="F10" s="5">
        <v>40</v>
      </c>
      <c r="G10" s="5">
        <v>60</v>
      </c>
      <c r="H10" s="9"/>
      <c r="I10" s="9"/>
      <c r="J10" s="10">
        <f t="shared" si="0"/>
        <v>56.666666666666664</v>
      </c>
      <c r="K10" s="11">
        <f t="shared" si="1"/>
        <v>15.275252316519467</v>
      </c>
      <c r="L10" s="11">
        <f t="shared" si="2"/>
        <v>26.956327617387295</v>
      </c>
      <c r="M10" s="10">
        <f t="shared" si="3"/>
        <v>56.666666666666664</v>
      </c>
      <c r="N10" s="10">
        <f t="shared" si="4"/>
        <v>4816.6666666666661</v>
      </c>
      <c r="O10" s="12"/>
      <c r="P10" s="12"/>
    </row>
    <row r="11" spans="1:16" s="13" customFormat="1" ht="38.25" x14ac:dyDescent="0.2">
      <c r="A11" s="6" t="s">
        <v>26</v>
      </c>
      <c r="B11" s="4" t="s">
        <v>18</v>
      </c>
      <c r="C11" s="7" t="s">
        <v>19</v>
      </c>
      <c r="D11" s="7">
        <v>109</v>
      </c>
      <c r="E11" s="8">
        <v>5550</v>
      </c>
      <c r="F11" s="5">
        <v>4600</v>
      </c>
      <c r="G11" s="5">
        <v>7425</v>
      </c>
      <c r="H11" s="9"/>
      <c r="I11" s="9"/>
      <c r="J11" s="10">
        <f t="shared" si="0"/>
        <v>5858.333333333333</v>
      </c>
      <c r="K11" s="11">
        <f t="shared" si="1"/>
        <v>1437.5181158278783</v>
      </c>
      <c r="L11" s="11">
        <f t="shared" si="2"/>
        <v>24.538004822097498</v>
      </c>
      <c r="M11" s="10">
        <f t="shared" si="3"/>
        <v>5858.333333333333</v>
      </c>
      <c r="N11" s="10">
        <f t="shared" si="4"/>
        <v>638558.33333333326</v>
      </c>
      <c r="O11" s="12"/>
      <c r="P11" s="12"/>
    </row>
    <row r="12" spans="1:16" s="13" customFormat="1" ht="51" x14ac:dyDescent="0.2">
      <c r="A12" s="6" t="s">
        <v>27</v>
      </c>
      <c r="B12" s="4" t="s">
        <v>18</v>
      </c>
      <c r="C12" s="7" t="s">
        <v>19</v>
      </c>
      <c r="D12" s="7">
        <v>20</v>
      </c>
      <c r="E12" s="8">
        <v>7740</v>
      </c>
      <c r="F12" s="5">
        <v>6950</v>
      </c>
      <c r="G12" s="5">
        <v>8885</v>
      </c>
      <c r="H12" s="9"/>
      <c r="I12" s="9"/>
      <c r="J12" s="10">
        <f t="shared" si="0"/>
        <v>7858.333333333333</v>
      </c>
      <c r="K12" s="11">
        <f t="shared" si="1"/>
        <v>972.91229477961338</v>
      </c>
      <c r="L12" s="11">
        <f t="shared" si="2"/>
        <v>12.38064426018596</v>
      </c>
      <c r="M12" s="10">
        <f t="shared" si="3"/>
        <v>7858.333333333333</v>
      </c>
      <c r="N12" s="10">
        <f t="shared" si="4"/>
        <v>157166.66666666666</v>
      </c>
      <c r="O12" s="12"/>
      <c r="P12" s="12"/>
    </row>
    <row r="13" spans="1:16" s="13" customFormat="1" ht="38.25" x14ac:dyDescent="0.2">
      <c r="A13" s="6" t="s">
        <v>28</v>
      </c>
      <c r="B13" s="4" t="s">
        <v>18</v>
      </c>
      <c r="C13" s="7" t="s">
        <v>19</v>
      </c>
      <c r="D13" s="7">
        <v>20</v>
      </c>
      <c r="E13" s="8">
        <v>9150</v>
      </c>
      <c r="F13" s="5">
        <v>8100</v>
      </c>
      <c r="G13" s="5">
        <v>10640</v>
      </c>
      <c r="H13" s="9"/>
      <c r="I13" s="9"/>
      <c r="J13" s="10">
        <f t="shared" si="0"/>
        <v>9296.6666666666661</v>
      </c>
      <c r="K13" s="11">
        <f t="shared" si="1"/>
        <v>1276.3359014512337</v>
      </c>
      <c r="L13" s="11">
        <f t="shared" si="2"/>
        <v>13.728962726259237</v>
      </c>
      <c r="M13" s="10">
        <f t="shared" si="3"/>
        <v>9296.6666666666661</v>
      </c>
      <c r="N13" s="10">
        <f t="shared" si="4"/>
        <v>185933.33333333331</v>
      </c>
      <c r="O13" s="12"/>
      <c r="P13" s="12"/>
    </row>
    <row r="14" spans="1:16" s="13" customFormat="1" ht="38.25" x14ac:dyDescent="0.2">
      <c r="A14" s="6" t="s">
        <v>29</v>
      </c>
      <c r="B14" s="4" t="s">
        <v>18</v>
      </c>
      <c r="C14" s="7" t="s">
        <v>19</v>
      </c>
      <c r="D14" s="7">
        <v>10</v>
      </c>
      <c r="E14" s="8">
        <v>2350</v>
      </c>
      <c r="F14" s="5">
        <v>1500</v>
      </c>
      <c r="G14" s="5">
        <v>3000</v>
      </c>
      <c r="H14" s="9"/>
      <c r="I14" s="9"/>
      <c r="J14" s="10">
        <f t="shared" si="0"/>
        <v>2283.3333333333335</v>
      </c>
      <c r="K14" s="11">
        <f t="shared" si="1"/>
        <v>752.21893975978389</v>
      </c>
      <c r="L14" s="11">
        <f t="shared" si="2"/>
        <v>32.943895171961337</v>
      </c>
      <c r="M14" s="10">
        <f t="shared" si="3"/>
        <v>2283.3333333333335</v>
      </c>
      <c r="N14" s="10">
        <f t="shared" si="4"/>
        <v>22833.333333333336</v>
      </c>
      <c r="O14" s="12"/>
      <c r="P14" s="12"/>
    </row>
    <row r="15" spans="1:16" s="13" customFormat="1" ht="38.25" x14ac:dyDescent="0.2">
      <c r="A15" s="6" t="s">
        <v>30</v>
      </c>
      <c r="B15" s="4" t="s">
        <v>18</v>
      </c>
      <c r="C15" s="7" t="s">
        <v>19</v>
      </c>
      <c r="D15" s="7">
        <v>10</v>
      </c>
      <c r="E15" s="8">
        <v>15000</v>
      </c>
      <c r="F15" s="5">
        <v>13300</v>
      </c>
      <c r="G15" s="5">
        <v>17435</v>
      </c>
      <c r="H15" s="9"/>
      <c r="I15" s="9"/>
      <c r="J15" s="10">
        <f t="shared" si="0"/>
        <v>15245</v>
      </c>
      <c r="K15" s="11">
        <f t="shared" si="1"/>
        <v>2078.3587274577985</v>
      </c>
      <c r="L15" s="11">
        <f t="shared" si="2"/>
        <v>13.633051672402747</v>
      </c>
      <c r="M15" s="10">
        <f t="shared" si="3"/>
        <v>15245</v>
      </c>
      <c r="N15" s="10">
        <f t="shared" si="4"/>
        <v>152450</v>
      </c>
      <c r="O15" s="12"/>
      <c r="P15" s="12"/>
    </row>
    <row r="16" spans="1:16" s="13" customFormat="1" ht="38.25" x14ac:dyDescent="0.2">
      <c r="A16" s="6" t="s">
        <v>31</v>
      </c>
      <c r="B16" s="4" t="s">
        <v>18</v>
      </c>
      <c r="C16" s="7" t="s">
        <v>19</v>
      </c>
      <c r="D16" s="7">
        <v>10</v>
      </c>
      <c r="E16" s="8">
        <v>1430</v>
      </c>
      <c r="F16" s="5">
        <v>850</v>
      </c>
      <c r="G16" s="5">
        <v>1200</v>
      </c>
      <c r="H16" s="9"/>
      <c r="I16" s="9"/>
      <c r="J16" s="10">
        <f t="shared" si="0"/>
        <v>1160</v>
      </c>
      <c r="K16" s="11">
        <f t="shared" si="1"/>
        <v>292.06163733020469</v>
      </c>
      <c r="L16" s="11">
        <f t="shared" si="2"/>
        <v>25.177727356052127</v>
      </c>
      <c r="M16" s="10">
        <f t="shared" si="3"/>
        <v>1160</v>
      </c>
      <c r="N16" s="10">
        <f t="shared" si="4"/>
        <v>11600</v>
      </c>
      <c r="O16" s="12"/>
      <c r="P16" s="12"/>
    </row>
    <row r="17" spans="1:16" s="13" customFormat="1" ht="38.25" x14ac:dyDescent="0.2">
      <c r="A17" s="6" t="s">
        <v>32</v>
      </c>
      <c r="B17" s="4" t="s">
        <v>18</v>
      </c>
      <c r="C17" s="7" t="s">
        <v>19</v>
      </c>
      <c r="D17" s="7">
        <v>19</v>
      </c>
      <c r="E17" s="8">
        <v>1740</v>
      </c>
      <c r="F17" s="5">
        <v>1200</v>
      </c>
      <c r="G17" s="5">
        <v>2240</v>
      </c>
      <c r="H17" s="9"/>
      <c r="I17" s="9"/>
      <c r="J17" s="10">
        <f t="shared" si="0"/>
        <v>1726.6666666666667</v>
      </c>
      <c r="K17" s="11">
        <f t="shared" si="1"/>
        <v>520.12818932772075</v>
      </c>
      <c r="L17" s="11">
        <f t="shared" si="2"/>
        <v>30.123254208169154</v>
      </c>
      <c r="M17" s="10">
        <f t="shared" si="3"/>
        <v>1726.6666666666667</v>
      </c>
      <c r="N17" s="10">
        <f t="shared" si="4"/>
        <v>32806.666666666672</v>
      </c>
      <c r="O17" s="12"/>
      <c r="P17" s="12"/>
    </row>
    <row r="18" spans="1:16" s="13" customFormat="1" ht="38.25" x14ac:dyDescent="0.2">
      <c r="A18" s="6" t="s">
        <v>33</v>
      </c>
      <c r="B18" s="4" t="s">
        <v>18</v>
      </c>
      <c r="C18" s="7" t="s">
        <v>19</v>
      </c>
      <c r="D18" s="7">
        <v>19</v>
      </c>
      <c r="E18" s="8">
        <v>1590</v>
      </c>
      <c r="F18" s="5">
        <v>1180</v>
      </c>
      <c r="G18" s="5">
        <v>1758</v>
      </c>
      <c r="H18" s="9"/>
      <c r="I18" s="9"/>
      <c r="J18" s="10">
        <f t="shared" si="0"/>
        <v>1509.3333333333333</v>
      </c>
      <c r="K18" s="11">
        <f t="shared" si="1"/>
        <v>297.32361718056188</v>
      </c>
      <c r="L18" s="11">
        <f t="shared" si="2"/>
        <v>19.699002905072565</v>
      </c>
      <c r="M18" s="10">
        <f t="shared" si="3"/>
        <v>1509.3333333333333</v>
      </c>
      <c r="N18" s="10">
        <f t="shared" si="4"/>
        <v>28677.333333333332</v>
      </c>
      <c r="O18" s="12"/>
      <c r="P18" s="12"/>
    </row>
    <row r="19" spans="1:16" s="13" customFormat="1" ht="38.25" x14ac:dyDescent="0.2">
      <c r="A19" s="6" t="s">
        <v>34</v>
      </c>
      <c r="B19" s="4" t="s">
        <v>18</v>
      </c>
      <c r="C19" s="7" t="s">
        <v>19</v>
      </c>
      <c r="D19" s="7">
        <v>10</v>
      </c>
      <c r="E19" s="8">
        <v>1650</v>
      </c>
      <c r="F19" s="5">
        <v>1020</v>
      </c>
      <c r="G19" s="5">
        <v>1854</v>
      </c>
      <c r="H19" s="9"/>
      <c r="I19" s="9"/>
      <c r="J19" s="10">
        <f t="shared" si="0"/>
        <v>1508</v>
      </c>
      <c r="K19" s="11">
        <f t="shared" si="1"/>
        <v>434.75510347780852</v>
      </c>
      <c r="L19" s="11">
        <f t="shared" si="2"/>
        <v>28.829914023727355</v>
      </c>
      <c r="M19" s="10">
        <f t="shared" si="3"/>
        <v>1508</v>
      </c>
      <c r="N19" s="10">
        <f t="shared" si="4"/>
        <v>15080</v>
      </c>
      <c r="O19" s="12"/>
      <c r="P19" s="12"/>
    </row>
    <row r="20" spans="1:16" s="13" customFormat="1" ht="38.25" x14ac:dyDescent="0.2">
      <c r="A20" s="6" t="s">
        <v>35</v>
      </c>
      <c r="B20" s="4" t="s">
        <v>18</v>
      </c>
      <c r="C20" s="7" t="s">
        <v>19</v>
      </c>
      <c r="D20" s="7">
        <v>10</v>
      </c>
      <c r="E20" s="8">
        <v>920</v>
      </c>
      <c r="F20" s="5">
        <v>750</v>
      </c>
      <c r="G20" s="5">
        <v>1145</v>
      </c>
      <c r="H20" s="9"/>
      <c r="I20" s="9"/>
      <c r="J20" s="10">
        <f t="shared" si="0"/>
        <v>938.33333333333337</v>
      </c>
      <c r="K20" s="11">
        <f t="shared" si="1"/>
        <v>198.13715788143659</v>
      </c>
      <c r="L20" s="11">
        <f t="shared" si="2"/>
        <v>21.115860520224146</v>
      </c>
      <c r="M20" s="10">
        <f t="shared" si="3"/>
        <v>938.33333333333337</v>
      </c>
      <c r="N20" s="10">
        <f t="shared" si="4"/>
        <v>9383.3333333333339</v>
      </c>
      <c r="O20" s="12"/>
      <c r="P20" s="12"/>
    </row>
    <row r="21" spans="1:16" s="13" customFormat="1" ht="38.25" x14ac:dyDescent="0.2">
      <c r="A21" s="6" t="s">
        <v>36</v>
      </c>
      <c r="B21" s="4" t="s">
        <v>18</v>
      </c>
      <c r="C21" s="7" t="s">
        <v>19</v>
      </c>
      <c r="D21" s="7">
        <v>27</v>
      </c>
      <c r="E21" s="8">
        <v>155</v>
      </c>
      <c r="F21" s="5">
        <v>115</v>
      </c>
      <c r="G21" s="5">
        <v>189</v>
      </c>
      <c r="H21" s="9"/>
      <c r="I21" s="9"/>
      <c r="J21" s="10">
        <f t="shared" si="0"/>
        <v>153</v>
      </c>
      <c r="K21" s="11">
        <f t="shared" si="1"/>
        <v>37.040518354904272</v>
      </c>
      <c r="L21" s="11">
        <f t="shared" si="2"/>
        <v>24.209489120852464</v>
      </c>
      <c r="M21" s="10">
        <f t="shared" si="3"/>
        <v>153</v>
      </c>
      <c r="N21" s="10">
        <f t="shared" si="4"/>
        <v>4131</v>
      </c>
      <c r="O21" s="12"/>
      <c r="P21" s="12"/>
    </row>
    <row r="22" spans="1:16" s="13" customFormat="1" ht="38.25" x14ac:dyDescent="0.2">
      <c r="A22" s="6" t="s">
        <v>37</v>
      </c>
      <c r="B22" s="4" t="s">
        <v>18</v>
      </c>
      <c r="C22" s="7" t="s">
        <v>19</v>
      </c>
      <c r="D22" s="7">
        <v>101</v>
      </c>
      <c r="E22" s="8">
        <v>1050</v>
      </c>
      <c r="F22" s="5">
        <v>750</v>
      </c>
      <c r="G22" s="5">
        <v>1450</v>
      </c>
      <c r="H22" s="9"/>
      <c r="I22" s="9"/>
      <c r="J22" s="10">
        <f t="shared" si="0"/>
        <v>1083.3333333333333</v>
      </c>
      <c r="K22" s="11">
        <f t="shared" si="1"/>
        <v>351.18845842842461</v>
      </c>
      <c r="L22" s="11">
        <f t="shared" si="2"/>
        <v>32.41739616262381</v>
      </c>
      <c r="M22" s="10">
        <f t="shared" si="3"/>
        <v>1083.3333333333333</v>
      </c>
      <c r="N22" s="10">
        <f t="shared" si="4"/>
        <v>109416.66666666666</v>
      </c>
      <c r="O22" s="12"/>
      <c r="P22" s="12"/>
    </row>
    <row r="23" spans="1:16" s="13" customFormat="1" ht="38.25" x14ac:dyDescent="0.2">
      <c r="A23" s="6" t="s">
        <v>38</v>
      </c>
      <c r="B23" s="4" t="s">
        <v>18</v>
      </c>
      <c r="C23" s="7" t="s">
        <v>19</v>
      </c>
      <c r="D23" s="7">
        <v>18</v>
      </c>
      <c r="E23" s="8">
        <v>67</v>
      </c>
      <c r="F23" s="5">
        <v>50</v>
      </c>
      <c r="G23" s="5">
        <v>60</v>
      </c>
      <c r="H23" s="9"/>
      <c r="I23" s="9"/>
      <c r="J23" s="10">
        <f t="shared" si="0"/>
        <v>59</v>
      </c>
      <c r="K23" s="11">
        <f t="shared" si="1"/>
        <v>8.5440037453175304</v>
      </c>
      <c r="L23" s="11">
        <f t="shared" si="2"/>
        <v>14.481362280199203</v>
      </c>
      <c r="M23" s="10">
        <f t="shared" si="3"/>
        <v>59</v>
      </c>
      <c r="N23" s="10">
        <f t="shared" si="4"/>
        <v>1062</v>
      </c>
      <c r="O23" s="12"/>
      <c r="P23" s="12"/>
    </row>
    <row r="24" spans="1:16" s="13" customFormat="1" ht="38.25" x14ac:dyDescent="0.2">
      <c r="A24" s="6" t="s">
        <v>39</v>
      </c>
      <c r="B24" s="4" t="s">
        <v>18</v>
      </c>
      <c r="C24" s="7" t="s">
        <v>19</v>
      </c>
      <c r="D24" s="7">
        <v>10</v>
      </c>
      <c r="E24" s="8">
        <v>7245</v>
      </c>
      <c r="F24" s="5">
        <v>5210</v>
      </c>
      <c r="G24" s="5">
        <v>8200</v>
      </c>
      <c r="H24" s="9"/>
      <c r="I24" s="9"/>
      <c r="J24" s="10">
        <f t="shared" si="0"/>
        <v>6885</v>
      </c>
      <c r="K24" s="11">
        <f t="shared" si="1"/>
        <v>1527.1624013182095</v>
      </c>
      <c r="L24" s="11">
        <f t="shared" si="2"/>
        <v>22.181008007526646</v>
      </c>
      <c r="M24" s="10">
        <f t="shared" si="3"/>
        <v>6885</v>
      </c>
      <c r="N24" s="10">
        <f t="shared" si="4"/>
        <v>68850</v>
      </c>
      <c r="O24" s="12"/>
      <c r="P24" s="12"/>
    </row>
    <row r="25" spans="1:16" s="13" customFormat="1" ht="38.25" x14ac:dyDescent="0.2">
      <c r="A25" s="6" t="s">
        <v>40</v>
      </c>
      <c r="B25" s="4" t="s">
        <v>18</v>
      </c>
      <c r="C25" s="7" t="s">
        <v>19</v>
      </c>
      <c r="D25" s="7">
        <v>101</v>
      </c>
      <c r="E25" s="8">
        <v>9750</v>
      </c>
      <c r="F25" s="5">
        <v>7800</v>
      </c>
      <c r="G25" s="5">
        <v>10870</v>
      </c>
      <c r="H25" s="9"/>
      <c r="I25" s="9"/>
      <c r="J25" s="10">
        <f t="shared" si="0"/>
        <v>9473.3333333333339</v>
      </c>
      <c r="K25" s="11">
        <f t="shared" si="1"/>
        <v>1553.5872467722349</v>
      </c>
      <c r="L25" s="11">
        <f t="shared" si="2"/>
        <v>16.39958388570269</v>
      </c>
      <c r="M25" s="10">
        <f t="shared" si="3"/>
        <v>9473.3333333333339</v>
      </c>
      <c r="N25" s="10">
        <f t="shared" si="4"/>
        <v>956806.66666666674</v>
      </c>
      <c r="O25" s="12"/>
      <c r="P25" s="12"/>
    </row>
    <row r="26" spans="1:16" s="13" customFormat="1" ht="63.75" x14ac:dyDescent="0.2">
      <c r="A26" s="6" t="s">
        <v>41</v>
      </c>
      <c r="B26" s="4" t="s">
        <v>18</v>
      </c>
      <c r="C26" s="7" t="s">
        <v>19</v>
      </c>
      <c r="D26" s="7">
        <v>10</v>
      </c>
      <c r="E26" s="8">
        <v>58450</v>
      </c>
      <c r="F26" s="5">
        <v>48100</v>
      </c>
      <c r="G26" s="5">
        <v>60550</v>
      </c>
      <c r="H26" s="9"/>
      <c r="I26" s="9"/>
      <c r="J26" s="10">
        <f t="shared" si="0"/>
        <v>55700</v>
      </c>
      <c r="K26" s="11">
        <f t="shared" si="1"/>
        <v>6665.0206301256112</v>
      </c>
      <c r="L26" s="11">
        <f t="shared" si="2"/>
        <v>11.96592572733503</v>
      </c>
      <c r="M26" s="10">
        <f t="shared" si="3"/>
        <v>55700</v>
      </c>
      <c r="N26" s="10">
        <f t="shared" si="4"/>
        <v>557000</v>
      </c>
      <c r="O26" s="12"/>
      <c r="P26" s="12"/>
    </row>
    <row r="27" spans="1:16" s="13" customFormat="1" ht="38.25" x14ac:dyDescent="0.2">
      <c r="A27" s="6" t="s">
        <v>42</v>
      </c>
      <c r="B27" s="4" t="s">
        <v>18</v>
      </c>
      <c r="C27" s="7" t="s">
        <v>19</v>
      </c>
      <c r="D27" s="7">
        <v>10</v>
      </c>
      <c r="E27" s="8">
        <v>4310</v>
      </c>
      <c r="F27" s="5">
        <v>3900</v>
      </c>
      <c r="G27" s="5">
        <v>5135</v>
      </c>
      <c r="H27" s="9"/>
      <c r="I27" s="9"/>
      <c r="J27" s="10">
        <f t="shared" si="0"/>
        <v>4448.333333333333</v>
      </c>
      <c r="K27" s="11">
        <f t="shared" si="1"/>
        <v>629.0137783334585</v>
      </c>
      <c r="L27" s="11">
        <f t="shared" si="2"/>
        <v>14.140437130014055</v>
      </c>
      <c r="M27" s="10">
        <f t="shared" si="3"/>
        <v>4448.333333333333</v>
      </c>
      <c r="N27" s="10">
        <f t="shared" si="4"/>
        <v>44483.333333333328</v>
      </c>
      <c r="O27" s="12"/>
      <c r="P27" s="12"/>
    </row>
    <row r="28" spans="1:16" s="13" customFormat="1" ht="48" customHeight="1" x14ac:dyDescent="0.2">
      <c r="A28" s="6" t="s">
        <v>43</v>
      </c>
      <c r="B28" s="4" t="s">
        <v>18</v>
      </c>
      <c r="C28" s="7" t="s">
        <v>19</v>
      </c>
      <c r="D28" s="7">
        <v>10</v>
      </c>
      <c r="E28" s="8">
        <v>9900</v>
      </c>
      <c r="F28" s="5">
        <v>8250</v>
      </c>
      <c r="G28" s="5">
        <v>11450</v>
      </c>
      <c r="H28" s="9"/>
      <c r="I28" s="9"/>
      <c r="J28" s="10">
        <f t="shared" si="0"/>
        <v>9866.6666666666661</v>
      </c>
      <c r="K28" s="11">
        <f t="shared" si="1"/>
        <v>1600.2603954773529</v>
      </c>
      <c r="L28" s="11">
        <f t="shared" si="2"/>
        <v>16.218855359567765</v>
      </c>
      <c r="M28" s="10">
        <f t="shared" si="3"/>
        <v>9866.6666666666661</v>
      </c>
      <c r="N28" s="10">
        <f t="shared" si="4"/>
        <v>98666.666666666657</v>
      </c>
      <c r="O28" s="12"/>
      <c r="P28" s="12"/>
    </row>
    <row r="29" spans="1:16" s="13" customFormat="1" ht="51" x14ac:dyDescent="0.2">
      <c r="A29" s="6" t="s">
        <v>44</v>
      </c>
      <c r="B29" s="4" t="s">
        <v>18</v>
      </c>
      <c r="C29" s="7" t="s">
        <v>19</v>
      </c>
      <c r="D29" s="7">
        <v>10</v>
      </c>
      <c r="E29" s="8">
        <v>8000</v>
      </c>
      <c r="F29" s="5">
        <v>6950</v>
      </c>
      <c r="G29" s="5">
        <v>9650</v>
      </c>
      <c r="H29" s="9"/>
      <c r="I29" s="9"/>
      <c r="J29" s="10">
        <f t="shared" si="0"/>
        <v>8200</v>
      </c>
      <c r="K29" s="11">
        <f t="shared" si="1"/>
        <v>1361.06575888162</v>
      </c>
      <c r="L29" s="11">
        <f t="shared" si="2"/>
        <v>16.598362913190488</v>
      </c>
      <c r="M29" s="10">
        <f t="shared" si="3"/>
        <v>8200</v>
      </c>
      <c r="N29" s="10">
        <f t="shared" si="4"/>
        <v>82000</v>
      </c>
      <c r="O29" s="12"/>
      <c r="P29" s="12"/>
    </row>
    <row r="30" spans="1:16" s="13" customFormat="1" ht="38.25" x14ac:dyDescent="0.2">
      <c r="A30" s="6" t="s">
        <v>45</v>
      </c>
      <c r="B30" s="4" t="s">
        <v>18</v>
      </c>
      <c r="C30" s="7" t="s">
        <v>19</v>
      </c>
      <c r="D30" s="7">
        <v>16</v>
      </c>
      <c r="E30" s="8">
        <v>17590</v>
      </c>
      <c r="F30" s="5">
        <v>16350</v>
      </c>
      <c r="G30" s="5">
        <v>19000</v>
      </c>
      <c r="H30" s="9"/>
      <c r="I30" s="9"/>
      <c r="J30" s="10">
        <f t="shared" si="0"/>
        <v>17646.666666666668</v>
      </c>
      <c r="K30" s="11">
        <f t="shared" si="1"/>
        <v>1325.9084935746257</v>
      </c>
      <c r="L30" s="11">
        <f t="shared" si="2"/>
        <v>7.513648433554736</v>
      </c>
      <c r="M30" s="10">
        <f t="shared" si="3"/>
        <v>17646.666666666668</v>
      </c>
      <c r="N30" s="10">
        <f t="shared" si="4"/>
        <v>282346.66666666669</v>
      </c>
      <c r="O30" s="12"/>
      <c r="P30" s="12"/>
    </row>
    <row r="31" spans="1:16" s="13" customFormat="1" ht="38.25" x14ac:dyDescent="0.2">
      <c r="A31" s="6" t="s">
        <v>46</v>
      </c>
      <c r="B31" s="4" t="s">
        <v>18</v>
      </c>
      <c r="C31" s="7" t="s">
        <v>19</v>
      </c>
      <c r="D31" s="7">
        <v>8</v>
      </c>
      <c r="E31" s="8">
        <v>13380</v>
      </c>
      <c r="F31" s="5">
        <v>12300</v>
      </c>
      <c r="G31" s="5">
        <v>15980</v>
      </c>
      <c r="H31" s="9"/>
      <c r="I31" s="9"/>
      <c r="J31" s="10">
        <f t="shared" si="0"/>
        <v>13886.666666666666</v>
      </c>
      <c r="K31" s="11">
        <f t="shared" si="1"/>
        <v>1891.5954465300802</v>
      </c>
      <c r="L31" s="11">
        <f t="shared" si="2"/>
        <v>13.621666681685648</v>
      </c>
      <c r="M31" s="10">
        <f t="shared" si="3"/>
        <v>13886.666666666666</v>
      </c>
      <c r="N31" s="10">
        <f t="shared" si="4"/>
        <v>111093.33333333333</v>
      </c>
      <c r="O31" s="12"/>
      <c r="P31" s="12"/>
    </row>
    <row r="32" spans="1:16" s="13" customFormat="1" ht="38.25" x14ac:dyDescent="0.2">
      <c r="A32" s="6" t="s">
        <v>47</v>
      </c>
      <c r="B32" s="4" t="s">
        <v>18</v>
      </c>
      <c r="C32" s="7" t="s">
        <v>19</v>
      </c>
      <c r="D32" s="7">
        <v>8</v>
      </c>
      <c r="E32" s="8">
        <v>2300</v>
      </c>
      <c r="F32" s="5">
        <v>1700</v>
      </c>
      <c r="G32" s="5">
        <v>2000</v>
      </c>
      <c r="H32" s="9"/>
      <c r="I32" s="9"/>
      <c r="J32" s="10">
        <f t="shared" si="0"/>
        <v>2000</v>
      </c>
      <c r="K32" s="11">
        <f t="shared" si="1"/>
        <v>300</v>
      </c>
      <c r="L32" s="11">
        <f t="shared" si="2"/>
        <v>15</v>
      </c>
      <c r="M32" s="10">
        <f t="shared" si="3"/>
        <v>2000</v>
      </c>
      <c r="N32" s="10">
        <f t="shared" si="4"/>
        <v>16000</v>
      </c>
      <c r="O32" s="12"/>
      <c r="P32" s="12"/>
    </row>
    <row r="33" spans="1:16" s="13" customFormat="1" ht="38.25" x14ac:dyDescent="0.2">
      <c r="A33" s="6" t="s">
        <v>48</v>
      </c>
      <c r="B33" s="4" t="s">
        <v>18</v>
      </c>
      <c r="C33" s="7" t="s">
        <v>19</v>
      </c>
      <c r="D33" s="7">
        <v>8</v>
      </c>
      <c r="E33" s="8">
        <v>2950</v>
      </c>
      <c r="F33" s="5">
        <v>1830</v>
      </c>
      <c r="G33" s="5">
        <v>3600</v>
      </c>
      <c r="H33" s="9"/>
      <c r="I33" s="9"/>
      <c r="J33" s="10">
        <f t="shared" si="0"/>
        <v>2793.3333333333335</v>
      </c>
      <c r="K33" s="11">
        <f t="shared" si="1"/>
        <v>895.33978652427447</v>
      </c>
      <c r="L33" s="11">
        <f t="shared" si="2"/>
        <v>32.05273698774252</v>
      </c>
      <c r="M33" s="10">
        <f t="shared" si="3"/>
        <v>2793.3333333333335</v>
      </c>
      <c r="N33" s="10">
        <f t="shared" si="4"/>
        <v>22346.666666666668</v>
      </c>
      <c r="O33" s="12"/>
      <c r="P33" s="12"/>
    </row>
    <row r="34" spans="1:16" s="13" customFormat="1" ht="51" x14ac:dyDescent="0.2">
      <c r="A34" s="6" t="s">
        <v>49</v>
      </c>
      <c r="B34" s="4" t="s">
        <v>18</v>
      </c>
      <c r="C34" s="7" t="s">
        <v>19</v>
      </c>
      <c r="D34" s="7">
        <v>8</v>
      </c>
      <c r="E34" s="8">
        <v>5780</v>
      </c>
      <c r="F34" s="5">
        <v>4300</v>
      </c>
      <c r="G34" s="5">
        <v>7900</v>
      </c>
      <c r="H34" s="9"/>
      <c r="I34" s="9"/>
      <c r="J34" s="10">
        <f t="shared" si="0"/>
        <v>5993.333333333333</v>
      </c>
      <c r="K34" s="11">
        <f t="shared" si="1"/>
        <v>1809.4566403573569</v>
      </c>
      <c r="L34" s="11">
        <f t="shared" si="2"/>
        <v>30.191156401958125</v>
      </c>
      <c r="M34" s="10">
        <f t="shared" si="3"/>
        <v>5993.333333333333</v>
      </c>
      <c r="N34" s="10">
        <f t="shared" si="4"/>
        <v>47946.666666666664</v>
      </c>
      <c r="O34" s="12"/>
      <c r="P34" s="12"/>
    </row>
    <row r="35" spans="1:16" s="13" customFormat="1" ht="38.25" x14ac:dyDescent="0.2">
      <c r="A35" s="6" t="s">
        <v>50</v>
      </c>
      <c r="B35" s="4" t="s">
        <v>18</v>
      </c>
      <c r="C35" s="7" t="s">
        <v>19</v>
      </c>
      <c r="D35" s="7">
        <v>18</v>
      </c>
      <c r="E35" s="8">
        <v>850</v>
      </c>
      <c r="F35" s="5">
        <v>520</v>
      </c>
      <c r="G35" s="5">
        <v>1400</v>
      </c>
      <c r="H35" s="9"/>
      <c r="I35" s="9"/>
      <c r="J35" s="10">
        <f t="shared" si="0"/>
        <v>923.33333333333337</v>
      </c>
      <c r="K35" s="11">
        <f t="shared" si="1"/>
        <v>444.55970727601186</v>
      </c>
      <c r="L35" s="11">
        <f t="shared" si="2"/>
        <v>48.147260715813559</v>
      </c>
      <c r="M35" s="10">
        <f t="shared" si="3"/>
        <v>923.33333333333337</v>
      </c>
      <c r="N35" s="10">
        <f t="shared" si="4"/>
        <v>16620</v>
      </c>
      <c r="O35" s="12"/>
      <c r="P35" s="12"/>
    </row>
    <row r="36" spans="1:16" x14ac:dyDescent="0.2">
      <c r="A36" s="14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3">
        <f>SUM(N5:N35)</f>
        <v>5031342.0000000009</v>
      </c>
      <c r="O36" s="2"/>
      <c r="P36" s="2"/>
    </row>
  </sheetData>
  <mergeCells count="10">
    <mergeCell ref="A36:M36"/>
    <mergeCell ref="J1:N1"/>
    <mergeCell ref="A2:N2"/>
    <mergeCell ref="A3:A4"/>
    <mergeCell ref="B3:B4"/>
    <mergeCell ref="C3:C4"/>
    <mergeCell ref="D3:D4"/>
    <mergeCell ref="E3:G3"/>
    <mergeCell ref="J3:L3"/>
    <mergeCell ref="M3:N3"/>
  </mergeCells>
  <pageMargins left="0.7" right="0.7" top="0.75" bottom="0.75" header="0.3" footer="0.3"/>
  <pageSetup paperSize="9" orientation="portrait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НМЦД</vt:lpstr>
    </vt:vector>
  </TitlesOfParts>
  <Company>департамент образования Сахалинской области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Милишкевич Александра Игоревна</dc:creator>
  <cp:lastModifiedBy>1</cp:lastModifiedBy>
  <cp:revision>4</cp:revision>
  <dcterms:created xsi:type="dcterms:W3CDTF">2014-05-19T23:28:21Z</dcterms:created>
  <dcterms:modified xsi:type="dcterms:W3CDTF">2025-06-27T07:23:02Z</dcterms:modified>
</cp:coreProperties>
</file>