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28" windowHeight="8340"/>
  </bookViews>
  <sheets>
    <sheet name="НМЦД " sheetId="2" r:id="rId1"/>
  </sheets>
  <calcPr calcId="145621" calcOnSave="0" concurrentCalc="0"/>
</workbook>
</file>

<file path=xl/calcChain.xml><?xml version="1.0" encoding="utf-8"?>
<calcChain xmlns="http://schemas.openxmlformats.org/spreadsheetml/2006/main">
  <c r="I13" i="2" l="1"/>
  <c r="L13" i="2"/>
  <c r="M13" i="2"/>
  <c r="I12" i="2"/>
  <c r="L12" i="2"/>
  <c r="M12" i="2"/>
  <c r="I11" i="2"/>
  <c r="J11" i="2"/>
  <c r="K11" i="2"/>
  <c r="I10" i="2"/>
  <c r="L10" i="2"/>
  <c r="M10" i="2"/>
  <c r="J13" i="2"/>
  <c r="K13" i="2"/>
  <c r="J12" i="2"/>
  <c r="K12" i="2"/>
  <c r="L11" i="2"/>
  <c r="M11" i="2"/>
  <c r="J10" i="2"/>
  <c r="K10" i="2"/>
  <c r="I7" i="2"/>
  <c r="L7" i="2"/>
  <c r="M7" i="2"/>
  <c r="I8" i="2"/>
  <c r="L8" i="2"/>
  <c r="M8" i="2"/>
  <c r="I9" i="2"/>
  <c r="L9" i="2"/>
  <c r="M9" i="2"/>
  <c r="J7" i="2"/>
  <c r="K7" i="2"/>
  <c r="J9" i="2"/>
  <c r="K9" i="2"/>
  <c r="J8" i="2"/>
  <c r="K8" i="2"/>
  <c r="I6" i="2"/>
  <c r="J6" i="2"/>
  <c r="K6" i="2"/>
  <c r="L6" i="2"/>
  <c r="M6" i="2"/>
  <c r="I5" i="2"/>
  <c r="L5" i="2"/>
  <c r="M5" i="2"/>
  <c r="M14" i="2"/>
  <c r="J5" i="2"/>
  <c r="K5" i="2"/>
  <c r="I16" i="2"/>
</calcChain>
</file>

<file path=xl/sharedStrings.xml><?xml version="1.0" encoding="utf-8"?>
<sst xmlns="http://schemas.openxmlformats.org/spreadsheetml/2006/main" count="49" uniqueCount="33">
  <si>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</si>
  <si>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</si>
  <si>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</si>
  <si>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</si>
  <si>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</si>
  <si>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</si>
  <si>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</si>
  <si>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</si>
  <si>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</si>
  <si>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</si>
  <si>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</si>
  <si>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В результате проведенного расчета Н(М)Ц договора составила:</t>
  </si>
  <si>
    <t>рублей</t>
  </si>
  <si>
    <t>в соответствии с Техническим заданием</t>
  </si>
  <si>
    <t>Коммерческое предложение                       №1</t>
  </si>
  <si>
    <t>Коммерческое предложение                        № 2</t>
  </si>
  <si>
    <t>Коммерческое предложение                 № 3</t>
  </si>
  <si>
    <t>Кол-во &lt;v&gt;</t>
  </si>
  <si>
    <t xml:space="preserve"> </t>
  </si>
  <si>
    <t>Расчет Н(М)ЦД по формуле                             v - количество (объем) закупаемого товара (работы, услуги);
     ц - ср. цена за единицу    Н(М)ЦД = v*ц</t>
  </si>
  <si>
    <t>Приложение № 2
к аукциону в электронной форме 
от «___» ________ 202_ г. № ___</t>
  </si>
  <si>
    <t xml:space="preserve">Обоснование начальной (максимальной) цены Договора на поставку компьютеров  </t>
  </si>
  <si>
    <t xml:space="preserve">При определениеии начальной (максимальной) цены Договора на поставку компьютеров применен метод сопоставимых рыночных цен (анализ рынка). </t>
  </si>
  <si>
    <t xml:space="preserve">Клавиатура проводная A4Tech Fstyler FK10 или эквивалент </t>
  </si>
  <si>
    <t>Мышь Defender Accura MM-362 или эквивалент</t>
  </si>
  <si>
    <t>Сетевой фильтр Ippon BK252-16 или эквивалент</t>
  </si>
  <si>
    <t>Коммутатор D-Link DGS-1024D/J1A или эквивалент</t>
  </si>
  <si>
    <t>Wi-Fi роутер TP-Link Archer AX1500 или эквивалент</t>
  </si>
  <si>
    <t>Модуль с лампой для проектора Acer P5515 / P1287 P/N: MC.JLC11.006, MC.JLC11.001 или эквивалент</t>
  </si>
  <si>
    <t>Воздуходувка для компьютера FORTBERG или эквивалент</t>
  </si>
  <si>
    <t>Монитор MSI PRO MP275Q или эквивалент</t>
  </si>
  <si>
    <t>шт</t>
  </si>
  <si>
    <t>Системный 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</si>
</sst>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0"/>
  </numFmts>
  <fonts count="13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1476374</xdr:rowOff>
    </xdr:from>
    <xdr:to>
      <xdr:col>10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934575" y="3695699"/>
          <a:ext cx="590550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9189383" y="3485590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topLeftCell="A5" zoomScale="80" zoomScaleNormal="80" workbookViewId="0">
      <selection activeCell="B13" sqref="B13"/>
    </sheetView>
  </sheetViews>
  <sheetFormatPr defaultColWidth="9.109375" defaultRowHeight="13.2" x14ac:dyDescent="0.25"/>
  <cols>
    <col min="1" max="1" width="3.109375" style="1" bestFit="1" customWidth="1"/>
    <col min="2" max="2" width="31" style="1" bestFit="1" customWidth="1"/>
    <col min="3" max="3" width="24.109375" style="1" customWidth="1"/>
    <col min="4" max="4" width="5.88671875" style="1" bestFit="1" customWidth="1"/>
    <col min="5" max="5" width="8.88671875" style="1" bestFit="1" customWidth="1"/>
    <col min="6" max="6" width="15.5546875" style="1" bestFit="1" customWidth="1"/>
    <col min="7" max="7" width="16.33203125" style="1" bestFit="1" customWidth="1"/>
    <col min="8" max="8" width="15.88671875" style="1" bestFit="1" customWidth="1"/>
    <col min="9" max="9" width="16.44140625" style="1" customWidth="1"/>
    <col min="10" max="10" width="13.109375" style="1" bestFit="1" customWidth="1"/>
    <col min="11" max="11" width="9.88671875" style="1" bestFit="1" customWidth="1"/>
    <col min="12" max="12" width="11" style="1" customWidth="1"/>
    <col min="13" max="13" width="16.33203125" style="1" customWidth="1"/>
    <col min="14" max="16384" width="9.109375" style="1"/>
  </cols>
  <sheetData>
    <row r="1" spans="1:13" ht="67.5" customHeight="1" x14ac:dyDescent="0.25">
      <c r="I1" s="34" t="s">
        <v>20</v>
      </c>
      <c r="J1" s="33"/>
      <c r="K1" s="33"/>
      <c r="L1" s="33"/>
      <c r="M1" s="33"/>
    </row>
    <row r="2" spans="1:13" ht="39" customHeight="1" x14ac:dyDescent="0.25">
      <c r="A2" s="35" t="s">
        <v>21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133.5" customHeight="1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17</v>
      </c>
      <c r="F3" s="37" t="s">
        <v>4</v>
      </c>
      <c r="G3" s="37"/>
      <c r="H3" s="37"/>
      <c r="I3" s="39" t="s">
        <v>5</v>
      </c>
      <c r="J3" s="39"/>
      <c r="K3" s="39"/>
      <c r="L3" s="40" t="s">
        <v>6</v>
      </c>
      <c r="M3" s="40"/>
    </row>
    <row r="4" spans="1:13" ht="180" customHeight="1" x14ac:dyDescent="0.25">
      <c r="A4" s="37"/>
      <c r="B4" s="38"/>
      <c r="C4" s="37"/>
      <c r="D4" s="38"/>
      <c r="E4" s="38"/>
      <c r="F4" s="16" t="s">
        <v>14</v>
      </c>
      <c r="G4" s="16" t="s">
        <v>15</v>
      </c>
      <c r="H4" s="16" t="s">
        <v>16</v>
      </c>
      <c r="I4" s="16" t="s">
        <v>7</v>
      </c>
      <c r="J4" s="16" t="s">
        <v>8</v>
      </c>
      <c r="K4" s="16" t="s">
        <v>9</v>
      </c>
      <c r="L4" s="17" t="s">
        <v>10</v>
      </c>
      <c r="M4" s="17" t="s">
        <v>19</v>
      </c>
    </row>
    <row r="5" spans="1:13" s="2" customFormat="1" ht="31.2" x14ac:dyDescent="0.3">
      <c r="A5" s="21">
        <v>1</v>
      </c>
      <c r="B5" s="28" t="s">
        <v>23</v>
      </c>
      <c r="C5" s="22" t="s">
        <v>13</v>
      </c>
      <c r="D5" s="29" t="s">
        <v>31</v>
      </c>
      <c r="E5" s="29">
        <v>13</v>
      </c>
      <c r="F5" s="26">
        <v>1180.4000000000001</v>
      </c>
      <c r="G5" s="27">
        <v>1135</v>
      </c>
      <c r="H5" s="27">
        <v>1157.7</v>
      </c>
      <c r="I5" s="5">
        <f>AVERAGE(F5:H5)</f>
        <v>1157.7</v>
      </c>
      <c r="J5" s="6">
        <f>SQRT(((SUM((POWER(H5-I5,2)),(POWER(G5-I5,2)),(POWER(F5-I5,2)))/(COLUMNS(F5:H5)-1))))</f>
        <v>22.700000000000045</v>
      </c>
      <c r="K5" s="6">
        <f>J5/I5*100</f>
        <v>1.9607843137254939</v>
      </c>
      <c r="L5" s="7">
        <f>ROUND(I5,2)</f>
        <v>1157.7</v>
      </c>
      <c r="M5" s="7">
        <f>L5*E5</f>
        <v>15050.1</v>
      </c>
    </row>
    <row r="6" spans="1:13" s="2" customFormat="1" ht="31.2" x14ac:dyDescent="0.3">
      <c r="A6" s="21">
        <v>2</v>
      </c>
      <c r="B6" s="28" t="s">
        <v>24</v>
      </c>
      <c r="C6" s="22" t="s">
        <v>13</v>
      </c>
      <c r="D6" s="29" t="s">
        <v>31</v>
      </c>
      <c r="E6" s="29">
        <v>18</v>
      </c>
      <c r="F6" s="23">
        <v>354.64</v>
      </c>
      <c r="G6" s="5">
        <v>341</v>
      </c>
      <c r="H6" s="5">
        <v>347.82</v>
      </c>
      <c r="I6" s="5">
        <f t="shared" ref="I6:I13" si="0">AVERAGE(F6:H6)</f>
        <v>347.82</v>
      </c>
      <c r="J6" s="6">
        <f t="shared" ref="J6:J13" si="1">SQRT(((SUM((POWER(H6-I6,2)),(POWER(G6-I6,2)),(POWER(F6-I6,2)))/(COLUMNS(F6:H6)-1))))</f>
        <v>6.8199999999999932</v>
      </c>
      <c r="K6" s="6">
        <f t="shared" ref="K6:K13" si="2">J6/I6*100</f>
        <v>1.9607843137254883</v>
      </c>
      <c r="L6" s="7">
        <f t="shared" ref="L6:L13" si="3">ROUND(I6,2)</f>
        <v>347.82</v>
      </c>
      <c r="M6" s="7">
        <f t="shared" ref="M6:M13" si="4">L6*E6</f>
        <v>6260.76</v>
      </c>
    </row>
    <row r="7" spans="1:13" s="2" customFormat="1" ht="31.2" x14ac:dyDescent="0.3">
      <c r="A7" s="21">
        <v>3</v>
      </c>
      <c r="B7" s="28" t="s">
        <v>25</v>
      </c>
      <c r="C7" s="22" t="s">
        <v>13</v>
      </c>
      <c r="D7" s="29" t="s">
        <v>31</v>
      </c>
      <c r="E7" s="29">
        <v>5</v>
      </c>
      <c r="F7" s="23">
        <v>1265.68</v>
      </c>
      <c r="G7" s="5">
        <v>1217</v>
      </c>
      <c r="H7" s="5">
        <v>1241.3399999999999</v>
      </c>
      <c r="I7" s="5">
        <f t="shared" si="0"/>
        <v>1241.3400000000001</v>
      </c>
      <c r="J7" s="6">
        <f t="shared" si="1"/>
        <v>24.340000000000032</v>
      </c>
      <c r="K7" s="6">
        <f t="shared" si="2"/>
        <v>1.9607843137254926</v>
      </c>
      <c r="L7" s="7">
        <f t="shared" si="3"/>
        <v>1241.3399999999999</v>
      </c>
      <c r="M7" s="7">
        <f t="shared" si="4"/>
        <v>6206.7</v>
      </c>
    </row>
    <row r="8" spans="1:13" s="2" customFormat="1" ht="31.2" x14ac:dyDescent="0.3">
      <c r="A8" s="21">
        <v>4</v>
      </c>
      <c r="B8" s="28" t="s">
        <v>26</v>
      </c>
      <c r="C8" s="22" t="s">
        <v>13</v>
      </c>
      <c r="D8" s="29" t="s">
        <v>31</v>
      </c>
      <c r="E8" s="29">
        <v>5</v>
      </c>
      <c r="F8" s="23">
        <v>7238.4</v>
      </c>
      <c r="G8" s="5">
        <v>6960</v>
      </c>
      <c r="H8" s="5">
        <v>7099.2</v>
      </c>
      <c r="I8" s="5">
        <f t="shared" si="0"/>
        <v>7099.2</v>
      </c>
      <c r="J8" s="6">
        <f t="shared" si="1"/>
        <v>139.19999999999982</v>
      </c>
      <c r="K8" s="6">
        <f t="shared" si="2"/>
        <v>1.9607843137254877</v>
      </c>
      <c r="L8" s="7">
        <f t="shared" si="3"/>
        <v>7099.2</v>
      </c>
      <c r="M8" s="7">
        <f t="shared" si="4"/>
        <v>35496</v>
      </c>
    </row>
    <row r="9" spans="1:13" s="2" customFormat="1" ht="31.2" x14ac:dyDescent="0.3">
      <c r="A9" s="21">
        <v>5</v>
      </c>
      <c r="B9" s="28" t="s">
        <v>27</v>
      </c>
      <c r="C9" s="22" t="s">
        <v>13</v>
      </c>
      <c r="D9" s="29" t="s">
        <v>31</v>
      </c>
      <c r="E9" s="29">
        <v>3</v>
      </c>
      <c r="F9" s="23">
        <v>4502.16</v>
      </c>
      <c r="G9" s="5">
        <v>4329</v>
      </c>
      <c r="H9" s="5">
        <v>4415.58</v>
      </c>
      <c r="I9" s="5">
        <f t="shared" si="0"/>
        <v>4415.58</v>
      </c>
      <c r="J9" s="6">
        <f t="shared" si="1"/>
        <v>86.579999999999927</v>
      </c>
      <c r="K9" s="6">
        <f t="shared" si="2"/>
        <v>1.9607843137254883</v>
      </c>
      <c r="L9" s="7">
        <f t="shared" si="3"/>
        <v>4415.58</v>
      </c>
      <c r="M9" s="7">
        <f t="shared" si="4"/>
        <v>13246.74</v>
      </c>
    </row>
    <row r="10" spans="1:13" s="2" customFormat="1" ht="57.6" customHeight="1" x14ac:dyDescent="0.3">
      <c r="A10" s="21">
        <v>6</v>
      </c>
      <c r="B10" s="28" t="s">
        <v>28</v>
      </c>
      <c r="C10" s="22" t="s">
        <v>13</v>
      </c>
      <c r="D10" s="29" t="s">
        <v>31</v>
      </c>
      <c r="E10" s="29">
        <v>1</v>
      </c>
      <c r="F10" s="23">
        <v>8008</v>
      </c>
      <c r="G10" s="5">
        <v>7700</v>
      </c>
      <c r="H10" s="5">
        <v>7854</v>
      </c>
      <c r="I10" s="5">
        <f t="shared" si="0"/>
        <v>7854</v>
      </c>
      <c r="J10" s="6">
        <f t="shared" si="1"/>
        <v>154</v>
      </c>
      <c r="K10" s="6">
        <f t="shared" si="2"/>
        <v>1.9607843137254901</v>
      </c>
      <c r="L10" s="7">
        <f t="shared" si="3"/>
        <v>7854</v>
      </c>
      <c r="M10" s="7">
        <f t="shared" si="4"/>
        <v>7854</v>
      </c>
    </row>
    <row r="11" spans="1:13" s="2" customFormat="1" ht="31.2" x14ac:dyDescent="0.3">
      <c r="A11" s="21">
        <v>7</v>
      </c>
      <c r="B11" s="28" t="s">
        <v>29</v>
      </c>
      <c r="C11" s="22" t="s">
        <v>13</v>
      </c>
      <c r="D11" s="29" t="s">
        <v>31</v>
      </c>
      <c r="E11" s="29">
        <v>1</v>
      </c>
      <c r="F11" s="23">
        <v>6804.72</v>
      </c>
      <c r="G11" s="5">
        <v>6543</v>
      </c>
      <c r="H11" s="5">
        <v>6673.86</v>
      </c>
      <c r="I11" s="5">
        <f t="shared" si="0"/>
        <v>6673.8600000000006</v>
      </c>
      <c r="J11" s="6">
        <f t="shared" si="1"/>
        <v>130.86000000000013</v>
      </c>
      <c r="K11" s="6">
        <f t="shared" si="2"/>
        <v>1.9607843137254919</v>
      </c>
      <c r="L11" s="7">
        <f t="shared" si="3"/>
        <v>6673.86</v>
      </c>
      <c r="M11" s="7">
        <f t="shared" si="4"/>
        <v>6673.86</v>
      </c>
    </row>
    <row r="12" spans="1:13" s="2" customFormat="1" ht="31.2" x14ac:dyDescent="0.3">
      <c r="A12" s="21">
        <v>8</v>
      </c>
      <c r="B12" s="28" t="s">
        <v>32</v>
      </c>
      <c r="C12" s="22" t="s">
        <v>13</v>
      </c>
      <c r="D12" s="29" t="s">
        <v>31</v>
      </c>
      <c r="E12" s="29">
        <v>8</v>
      </c>
      <c r="F12" s="23">
        <v>37664.639999999999</v>
      </c>
      <c r="G12" s="5">
        <v>36216</v>
      </c>
      <c r="H12" s="5">
        <v>36940.32</v>
      </c>
      <c r="I12" s="5">
        <f t="shared" si="0"/>
        <v>36940.32</v>
      </c>
      <c r="J12" s="6">
        <f t="shared" si="1"/>
        <v>724.31999999999971</v>
      </c>
      <c r="K12" s="6">
        <f t="shared" si="2"/>
        <v>1.9607843137254894</v>
      </c>
      <c r="L12" s="7">
        <f t="shared" si="3"/>
        <v>36940.32</v>
      </c>
      <c r="M12" s="7">
        <f t="shared" si="4"/>
        <v>295522.56</v>
      </c>
    </row>
    <row r="13" spans="1:13" s="2" customFormat="1" ht="31.2" x14ac:dyDescent="0.3">
      <c r="A13" s="21">
        <v>9</v>
      </c>
      <c r="B13" s="28" t="s">
        <v>30</v>
      </c>
      <c r="C13" s="22" t="s">
        <v>13</v>
      </c>
      <c r="D13" s="29" t="s">
        <v>31</v>
      </c>
      <c r="E13" s="29">
        <v>8</v>
      </c>
      <c r="F13" s="23">
        <v>17550</v>
      </c>
      <c r="G13" s="5">
        <v>16875</v>
      </c>
      <c r="H13" s="5">
        <v>17212.5</v>
      </c>
      <c r="I13" s="5">
        <f t="shared" si="0"/>
        <v>17212.5</v>
      </c>
      <c r="J13" s="6">
        <f t="shared" si="1"/>
        <v>337.5</v>
      </c>
      <c r="K13" s="6">
        <f t="shared" si="2"/>
        <v>1.9607843137254901</v>
      </c>
      <c r="L13" s="7">
        <f t="shared" si="3"/>
        <v>17212.5</v>
      </c>
      <c r="M13" s="7">
        <f t="shared" si="4"/>
        <v>137700</v>
      </c>
    </row>
    <row r="14" spans="1:13" s="2" customFormat="1" ht="21" customHeight="1" x14ac:dyDescent="0.3">
      <c r="A14" s="3"/>
      <c r="B14" s="25"/>
      <c r="C14" s="4"/>
      <c r="D14" s="24"/>
      <c r="E14" s="25"/>
      <c r="F14" s="18"/>
      <c r="G14" s="18"/>
      <c r="H14" s="18"/>
      <c r="I14" s="18"/>
      <c r="J14" s="18"/>
      <c r="K14" s="18"/>
      <c r="L14" s="18"/>
      <c r="M14" s="18">
        <f>SUM(M5:M13)</f>
        <v>524010.72</v>
      </c>
    </row>
    <row r="15" spans="1:13" s="2" customFormat="1" ht="21" customHeight="1" x14ac:dyDescent="0.3">
      <c r="A15" s="3"/>
    </row>
    <row r="16" spans="1:13" ht="15.75" customHeight="1" x14ac:dyDescent="0.25">
      <c r="A16" s="30" t="s">
        <v>11</v>
      </c>
      <c r="B16" s="30"/>
      <c r="C16" s="30"/>
      <c r="D16" s="30"/>
      <c r="E16" s="30"/>
      <c r="F16" s="30"/>
      <c r="G16" s="30"/>
      <c r="H16" s="30"/>
      <c r="I16" s="19">
        <f>M14</f>
        <v>524010.72</v>
      </c>
      <c r="J16" s="8" t="s">
        <v>12</v>
      </c>
      <c r="K16" s="20" t="s">
        <v>18</v>
      </c>
      <c r="L16" s="8"/>
      <c r="M16" s="9"/>
    </row>
    <row r="17" spans="1:13" ht="36" customHeight="1" x14ac:dyDescent="0.3">
      <c r="A17" s="31" t="s">
        <v>22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13" ht="15.6" x14ac:dyDescent="0.3">
      <c r="A18" s="33"/>
      <c r="B18" s="33"/>
      <c r="C18" s="33"/>
      <c r="D18" s="33"/>
      <c r="E18" s="10"/>
      <c r="F18" s="11"/>
      <c r="G18" s="12"/>
      <c r="H18" s="13"/>
      <c r="I18" s="14"/>
      <c r="J18" s="14"/>
      <c r="K18" s="14"/>
      <c r="L18" s="14"/>
      <c r="M18" s="14"/>
    </row>
    <row r="19" spans="1:13" ht="15.6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15.6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2" spans="1:13" x14ac:dyDescent="0.25">
      <c r="I22" s="15"/>
    </row>
  </sheetData>
  <mergeCells count="13">
    <mergeCell ref="A16:H16"/>
    <mergeCell ref="A17:M17"/>
    <mergeCell ref="A18:D18"/>
    <mergeCell ref="I1:M1"/>
    <mergeCell ref="A2:M2"/>
    <mergeCell ref="A3:A4"/>
    <mergeCell ref="B3:B4"/>
    <mergeCell ref="C3:C4"/>
    <mergeCell ref="D3:D4"/>
    <mergeCell ref="E3:E4"/>
    <mergeCell ref="F3:H3"/>
    <mergeCell ref="I3:K3"/>
    <mergeCell ref="L3:M3"/>
  </mergeCells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 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ЭТП ТОРГИ-ОНЛАЙН</dc:creator>
  <cp:lastModifiedBy>BOSS</cp:lastModifiedBy>
  <cp:revision>3</cp:revision>
  <cp:lastPrinted>2024-03-20T11:15:45Z</cp:lastPrinted>
  <dcterms:created xsi:type="dcterms:W3CDTF">2014-05-19T23:28:21Z</dcterms:created>
  <dcterms:modified xsi:type="dcterms:W3CDTF">2025-06-23T12:19:06Z</dcterms:modified>
</cp:coreProperties>
</file>