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E:\Обмен\Сергей\заявки 223 фз\2025\Оренбург\двери\поставка\"/>
    </mc:Choice>
  </mc:AlternateContent>
  <bookViews>
    <workbookView xWindow="120" yWindow="120" windowWidth="9720" windowHeight="7320"/>
  </bookViews>
  <sheets>
    <sheet name="ОБОСНОВАНИЕ" sheetId="3" r:id="rId1"/>
  </sheets>
  <calcPr calcId="162913"/>
</workbook>
</file>

<file path=xl/calcChain.xml><?xml version="1.0" encoding="utf-8"?>
<calcChain xmlns="http://schemas.openxmlformats.org/spreadsheetml/2006/main">
  <c r="M9" i="3" l="1"/>
  <c r="M10" i="3"/>
  <c r="M11" i="3"/>
  <c r="M8" i="3"/>
  <c r="M12" i="3" l="1"/>
  <c r="J10" i="3"/>
  <c r="J11" i="3"/>
  <c r="J9" i="3" l="1"/>
  <c r="J8" i="3" l="1"/>
</calcChain>
</file>

<file path=xl/sharedStrings.xml><?xml version="1.0" encoding="utf-8"?>
<sst xmlns="http://schemas.openxmlformats.org/spreadsheetml/2006/main" count="39" uniqueCount="33">
  <si>
    <t>Коэффициент вариации</t>
  </si>
  <si>
    <t>Количество источников ценовой информации</t>
  </si>
  <si>
    <t>Количество</t>
  </si>
  <si>
    <t>Ед. измерения</t>
  </si>
  <si>
    <t>№ п/п</t>
  </si>
  <si>
    <t>Средняя цена, руб.</t>
  </si>
  <si>
    <t>Начальная (максимальная) цена гражданско-правового договора, руб.</t>
  </si>
  <si>
    <t>ОБОСНОВАНИЕ НАЧАЛЬНОЙ (МАКСИМАЛЬНОЙ) ЦЕНЫ ГРАЖДАНСКО-ПРАВОВОГО ДОГОВОРА</t>
  </si>
  <si>
    <t>Наименование товара</t>
  </si>
  <si>
    <t>Основные характеристики объекта закупки</t>
  </si>
  <si>
    <t>Цены поставщиков за единицу товара, рублей</t>
  </si>
  <si>
    <t>итого</t>
  </si>
  <si>
    <t>___________</t>
  </si>
  <si>
    <t>Чурсин С. А.</t>
  </si>
  <si>
    <t>(должность)</t>
  </si>
  <si>
    <t xml:space="preserve">  (подпись)</t>
  </si>
  <si>
    <t>(ФИО)</t>
  </si>
  <si>
    <r>
      <t xml:space="preserve"> Используемый метод: </t>
    </r>
    <r>
      <rPr>
        <sz val="10"/>
        <rFont val="Times New Roman"/>
        <family val="1"/>
        <charset val="204"/>
      </rPr>
      <t xml:space="preserve">расчет по методу сопоставимых рыночных цен (анализа рынка) </t>
    </r>
  </si>
  <si>
    <t>Ведущий специалист по закупкам</t>
  </si>
  <si>
    <t>Дата подготовки обоснования НМЦД 03.06.2025 г.</t>
  </si>
  <si>
    <t>штука</t>
  </si>
  <si>
    <t>на поставку дверных конструкций из ПВХ</t>
  </si>
  <si>
    <t>Дверная конструкция из ПВХ</t>
  </si>
  <si>
    <t>Коммерческое предложение №38/2 от 26.05.2025 г.</t>
  </si>
  <si>
    <t>Коммерческое предложение №60 от 21.05.2025 г.</t>
  </si>
  <si>
    <t>Коммерческое предложение №287 от 21.05.2025 г.</t>
  </si>
  <si>
    <t>Принятая цена*</t>
  </si>
  <si>
    <t xml:space="preserve"> *</t>
  </si>
  <si>
    <t>В соответствии с п. 30.2 Положения о закупке в связи с имеющимся объемом  финансового обеспечения на данную закупку заказчиком принято решение при формировании НМЦК принять за основу минимальное предложение потенциального участника закупки равное =469200,00 руб.</t>
  </si>
  <si>
    <t>С алюминиевым порогом. Ширина 760 мм. Высота 2050 мм. Оконный профиль, армированный металлом изнутри, толщиной 58 мм. Деление полотна на две части горизонтальным импостом. Заполнение - сэндвич панель толщиной 24 мм, на панелях с лицевой и задней стороны металл толщиной не менее 0,45 мм окрашенный в белый цвет. Нажимная ручка. 3 петли накладные, рассчитанные на нагрузку полотна весом не менее 120 кг. Открывание с внутренней части барашек с наружной под ключ.</t>
  </si>
  <si>
    <t>С алюминиевым порогом. Ширина 700 мм. Высота 2050 мм. Оконный профиль, армированный металлом изнутри, толщиной 58 мм. Деление полотна на две части горизонтальным импостом. Заполнение - сэндвич панель толщиной 24 мм, на панелях с лицевой и задней стороны металл толщиной не менее 0,45 мм окрашенный в белый цвет. Нажимная ручка. 3 петли накладные, рассчитанные на нагрузку полотна весом не менее 120 кг. Открывание с внутренней части барашек с наружной под ключ.</t>
  </si>
  <si>
    <t>С алюминиевым порогом. Ширина 1000. Высота 2050 мм. Усиленный дверной профиль шириной 60 мм, высотой не менее 119 мм. Заполнение - сэндвич панель толщиной 24 мм, на панелях с лицевой и задней стороны металл толщиной не менее 0,45 мм окрашенный в белый цвет. Нажимная ручка. 3 петли накладные, рассчитанные на нагрузку полотна весом не менее 120 кг. Дверная конструкция имеет полную заводскую готовность: установленные запирающие приборы, петли, уплотняющие прокладки и законченную отделку, а также соответствует требованиям: ГОСТ 30970—2014 «Блоки дверные из поливинилхлоридных профилей. Общие технические условия». Цвет ПВХ профиля – белый. Системная глубина: не менее 80 мм. C стальным армированием. Конструкция обеспечивает возможность регулировки зазора, притвора створок относительно коробок в трех полостях. Оснащены нажимной ручкой. Замковая система врезная 2 класса взломостойкости. В комплекте 4 ключа.</t>
  </si>
  <si>
    <t>С алюминиевым порогом. Ширина 700 мм. Высота 2020 мм. Оконный профиль, армированный металлом изнутри, толщиной 58 мм. Деление полотна на две части горизонтальным импостом. Заполнение - сэндвич панель толщиной 24 мм, на панелях с лицевой и задней стороны металл толщиной не менее 0,45 мм окрашенный в белый цвет. Нажимная ручка. 3 петли накладные, рассчитанные на нагрузку полотна весом не менее 120 кг. Открывание с внутренней части барашек с наружной под ключ.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</si>
</sst>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name val="Arial"/>
      <family val="2"/>
      <charset val="204"/>
    </font>
    <font>
      <u/>
      <sz val="14"/>
      <name val="Times New Roman"/>
      <family val="1"/>
      <charset val="204"/>
    </font>
    <font>
      <sz val="14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2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0" fillId="0" borderId="0" xfId="0" applyBorder="1"/>
    <xf numFmtId="0" fontId="7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10" fillId="0" borderId="0" xfId="0" applyFont="1"/>
    <xf numFmtId="0" fontId="11" fillId="0" borderId="0" xfId="0" applyFont="1" applyBorder="1" applyAlignment="1"/>
    <xf numFmtId="0" fontId="12" fillId="0" borderId="0" xfId="0" applyFont="1"/>
    <xf numFmtId="0" fontId="5" fillId="0" borderId="0" xfId="0" applyFont="1"/>
    <xf numFmtId="0" fontId="5" fillId="0" borderId="8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9" fillId="0" borderId="1" xfId="0" applyFont="1" applyBorder="1" applyAlignment="1">
      <alignment horizontal="left" vertical="top" wrapText="1"/>
    </xf>
    <xf numFmtId="0" fontId="14" fillId="0" borderId="0" xfId="0" applyNumberFormat="1" applyFont="1" applyFill="1" applyBorder="1" applyAlignment="1">
      <alignment horizontal="center" vertical="top" wrapText="1"/>
    </xf>
    <xf numFmtId="0" fontId="14" fillId="0" borderId="0" xfId="0" applyNumberFormat="1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right" vertical="top" wrapText="1"/>
    </xf>
    <xf numFmtId="0" fontId="6" fillId="0" borderId="7" xfId="0" applyFont="1" applyBorder="1" applyAlignment="1">
      <alignment horizontal="right" vertical="top" wrapText="1"/>
    </xf>
    <xf numFmtId="0" fontId="6" fillId="0" borderId="5" xfId="0" applyFont="1" applyBorder="1" applyAlignment="1">
      <alignment horizontal="right" vertical="top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7"/>
  <sheetViews>
    <sheetView tabSelected="1" zoomScaleNormal="100" workbookViewId="0">
      <selection activeCell="C8" sqref="C8:C11"/>
    </sheetView>
  </sheetViews>
  <sheetFormatPr defaultRowHeight="12.75" x14ac:dyDescent="0.2"/>
  <cols>
    <col min="1" max="1" width="5" customWidth="1"/>
    <col min="2" max="2" width="22.42578125" customWidth="1"/>
    <col min="3" max="3" width="28.7109375" customWidth="1"/>
    <col min="4" max="4" width="10" customWidth="1"/>
    <col min="5" max="5" width="11.28515625" customWidth="1"/>
    <col min="6" max="6" width="11.85546875" customWidth="1"/>
    <col min="7" max="7" width="13.42578125" customWidth="1"/>
    <col min="8" max="8" width="14" customWidth="1"/>
    <col min="9" max="9" width="12.28515625" customWidth="1"/>
    <col min="10" max="10" width="12.5703125" customWidth="1"/>
    <col min="11" max="12" width="9.7109375" customWidth="1"/>
    <col min="13" max="13" width="16" customWidth="1"/>
    <col min="14" max="16" width="9.140625" style="4"/>
  </cols>
  <sheetData>
    <row r="2" spans="1:16" ht="22.5" customHeight="1" x14ac:dyDescent="0.2">
      <c r="A2" s="23" t="s">
        <v>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6" ht="18" customHeight="1" x14ac:dyDescent="0.2">
      <c r="A3" s="26" t="s">
        <v>21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6" ht="19.5" customHeight="1" x14ac:dyDescent="0.2">
      <c r="A4" s="25" t="s">
        <v>17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spans="1:16" ht="15.75" customHeight="1" x14ac:dyDescent="0.2">
      <c r="A5" s="24" t="s">
        <v>4</v>
      </c>
      <c r="B5" s="24" t="s">
        <v>8</v>
      </c>
      <c r="C5" s="24" t="s">
        <v>9</v>
      </c>
      <c r="D5" s="27" t="s">
        <v>3</v>
      </c>
      <c r="E5" s="24" t="s">
        <v>2</v>
      </c>
      <c r="F5" s="24" t="s">
        <v>1</v>
      </c>
      <c r="G5" s="24" t="s">
        <v>10</v>
      </c>
      <c r="H5" s="24"/>
      <c r="I5" s="24"/>
      <c r="J5" s="24" t="s">
        <v>0</v>
      </c>
      <c r="K5" s="24" t="s">
        <v>5</v>
      </c>
      <c r="L5" s="24" t="s">
        <v>26</v>
      </c>
      <c r="M5" s="24" t="s">
        <v>6</v>
      </c>
    </row>
    <row r="6" spans="1:16" ht="48.75" customHeight="1" x14ac:dyDescent="0.2">
      <c r="A6" s="24"/>
      <c r="B6" s="24"/>
      <c r="C6" s="24"/>
      <c r="D6" s="28"/>
      <c r="E6" s="24"/>
      <c r="F6" s="24"/>
      <c r="G6" s="5" t="s">
        <v>23</v>
      </c>
      <c r="H6" s="5" t="s">
        <v>24</v>
      </c>
      <c r="I6" s="5" t="s">
        <v>25</v>
      </c>
      <c r="J6" s="24"/>
      <c r="K6" s="24"/>
      <c r="L6" s="24"/>
      <c r="M6" s="24"/>
    </row>
    <row r="7" spans="1:16" ht="15" x14ac:dyDescent="0.2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3">
        <v>7</v>
      </c>
      <c r="H7" s="3">
        <v>8</v>
      </c>
      <c r="I7" s="3">
        <v>9</v>
      </c>
      <c r="J7" s="3">
        <v>10</v>
      </c>
      <c r="K7" s="3">
        <v>11</v>
      </c>
      <c r="L7" s="3"/>
      <c r="M7" s="8">
        <v>12</v>
      </c>
    </row>
    <row r="8" spans="1:16" s="1" customFormat="1" ht="21.75" customHeight="1" x14ac:dyDescent="0.2">
      <c r="A8" s="9">
        <v>1</v>
      </c>
      <c r="B8" s="17" t="s">
        <v>22</v>
      </c>
      <c r="C8" s="17" t="s">
        <v>29</v>
      </c>
      <c r="D8" s="6" t="s">
        <v>20</v>
      </c>
      <c r="E8" s="6">
        <v>1</v>
      </c>
      <c r="F8" s="6">
        <v>3</v>
      </c>
      <c r="G8" s="7">
        <v>22800</v>
      </c>
      <c r="H8" s="7">
        <v>24500</v>
      </c>
      <c r="I8" s="7">
        <v>23400</v>
      </c>
      <c r="J8" s="7">
        <f t="shared" ref="J8" si="0">STDEVA(G8:I8)/(SUM(G8:I8)/COUNTIF(G8:I8,"&gt;0"))</f>
        <v>3.6584206948734266E-2</v>
      </c>
      <c r="K8" s="7">
        <v>23566.666666666701</v>
      </c>
      <c r="L8" s="7">
        <v>22800</v>
      </c>
      <c r="M8" s="7">
        <f>L8*E8</f>
        <v>22800</v>
      </c>
      <c r="N8" s="4"/>
      <c r="O8" s="4"/>
      <c r="P8" s="4"/>
    </row>
    <row r="9" spans="1:16" s="1" customFormat="1" ht="21.75" customHeight="1" x14ac:dyDescent="0.2">
      <c r="A9" s="9">
        <v>2</v>
      </c>
      <c r="B9" s="17" t="s">
        <v>22</v>
      </c>
      <c r="C9" s="17" t="s">
        <v>30</v>
      </c>
      <c r="D9" s="6" t="s">
        <v>20</v>
      </c>
      <c r="E9" s="6">
        <v>3</v>
      </c>
      <c r="F9" s="6">
        <v>3</v>
      </c>
      <c r="G9" s="7">
        <v>22800</v>
      </c>
      <c r="H9" s="7">
        <v>24500</v>
      </c>
      <c r="I9" s="7">
        <v>23400</v>
      </c>
      <c r="J9" s="7">
        <f t="shared" ref="J9" si="1">STDEVA(G9:I9)/(SUM(G9:I9)/COUNTIF(G9:I9,"&gt;0"))</f>
        <v>3.6584206948734266E-2</v>
      </c>
      <c r="K9" s="7">
        <v>23566.67</v>
      </c>
      <c r="L9" s="7">
        <v>22800</v>
      </c>
      <c r="M9" s="7">
        <f t="shared" ref="M9:M11" si="2">L9*E9</f>
        <v>68400</v>
      </c>
      <c r="N9" s="4"/>
      <c r="O9" s="4"/>
      <c r="P9" s="4"/>
    </row>
    <row r="10" spans="1:16" s="4" customFormat="1" ht="21.75" customHeight="1" x14ac:dyDescent="0.2">
      <c r="A10" s="9">
        <v>3</v>
      </c>
      <c r="B10" s="17" t="s">
        <v>22</v>
      </c>
      <c r="C10" s="17" t="s">
        <v>31</v>
      </c>
      <c r="D10" s="6" t="s">
        <v>20</v>
      </c>
      <c r="E10" s="6">
        <v>12</v>
      </c>
      <c r="F10" s="6">
        <v>3</v>
      </c>
      <c r="G10" s="7">
        <v>29600</v>
      </c>
      <c r="H10" s="7">
        <v>32200</v>
      </c>
      <c r="I10" s="7">
        <v>31000</v>
      </c>
      <c r="J10" s="7">
        <f t="shared" ref="J10:J11" si="3">STDEVA(G10:I10)/(SUM(G10:I10)/COUNTIF(G10:I10,"&gt;0"))</f>
        <v>4.2067287275739516E-2</v>
      </c>
      <c r="K10" s="7">
        <v>30933.33</v>
      </c>
      <c r="L10" s="7">
        <v>29600</v>
      </c>
      <c r="M10" s="7">
        <f t="shared" si="2"/>
        <v>355200</v>
      </c>
    </row>
    <row r="11" spans="1:16" s="4" customFormat="1" ht="21.75" customHeight="1" x14ac:dyDescent="0.2">
      <c r="A11" s="9">
        <v>4</v>
      </c>
      <c r="B11" s="17" t="s">
        <v>22</v>
      </c>
      <c r="C11" s="17" t="s">
        <v>32</v>
      </c>
      <c r="D11" s="6" t="s">
        <v>20</v>
      </c>
      <c r="E11" s="6">
        <v>1</v>
      </c>
      <c r="F11" s="6">
        <v>3</v>
      </c>
      <c r="G11" s="7">
        <v>22800</v>
      </c>
      <c r="H11" s="7">
        <v>24500</v>
      </c>
      <c r="I11" s="7">
        <v>23400</v>
      </c>
      <c r="J11" s="7">
        <f t="shared" si="3"/>
        <v>3.6584206948734266E-2</v>
      </c>
      <c r="K11" s="7">
        <v>23566.666666666664</v>
      </c>
      <c r="L11" s="7">
        <v>22800</v>
      </c>
      <c r="M11" s="7">
        <f t="shared" si="2"/>
        <v>22800</v>
      </c>
    </row>
    <row r="12" spans="1:16" ht="12.75" customHeight="1" x14ac:dyDescent="0.2">
      <c r="A12" s="20" t="s">
        <v>11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2"/>
      <c r="M12" s="7">
        <f>SUM(M8:M11)</f>
        <v>469200</v>
      </c>
    </row>
    <row r="13" spans="1:16" ht="49.5" customHeight="1" x14ac:dyDescent="0.2">
      <c r="A13" s="18" t="s">
        <v>27</v>
      </c>
      <c r="B13" s="19" t="s">
        <v>28</v>
      </c>
      <c r="C13" s="19"/>
      <c r="D13" s="19"/>
      <c r="E13" s="19"/>
      <c r="F13" s="19"/>
      <c r="G13" s="19"/>
      <c r="H13" s="19"/>
    </row>
    <row r="14" spans="1:16" ht="14.25" x14ac:dyDescent="0.2">
      <c r="B14" s="10" t="s">
        <v>19</v>
      </c>
    </row>
    <row r="16" spans="1:16" ht="18.75" x14ac:dyDescent="0.3">
      <c r="C16" s="11" t="s">
        <v>18</v>
      </c>
      <c r="D16" s="11"/>
      <c r="E16" s="12"/>
      <c r="F16" s="11"/>
      <c r="G16" s="11"/>
      <c r="H16" s="13" t="s">
        <v>12</v>
      </c>
      <c r="J16" s="14" t="s">
        <v>13</v>
      </c>
    </row>
    <row r="17" spans="3:10" ht="15" x14ac:dyDescent="0.25">
      <c r="C17" s="15" t="s">
        <v>14</v>
      </c>
      <c r="D17" s="15"/>
      <c r="F17" s="15"/>
      <c r="G17" s="15"/>
      <c r="H17" s="16" t="s">
        <v>15</v>
      </c>
      <c r="J17" s="16" t="s">
        <v>16</v>
      </c>
    </row>
  </sheetData>
  <mergeCells count="16">
    <mergeCell ref="B13:H13"/>
    <mergeCell ref="A12:L12"/>
    <mergeCell ref="A2:M2"/>
    <mergeCell ref="C5:C6"/>
    <mergeCell ref="M5:M6"/>
    <mergeCell ref="K5:K6"/>
    <mergeCell ref="F5:F6"/>
    <mergeCell ref="E5:E6"/>
    <mergeCell ref="A4:M4"/>
    <mergeCell ref="B5:B6"/>
    <mergeCell ref="A5:A6"/>
    <mergeCell ref="G5:I5"/>
    <mergeCell ref="J5:J6"/>
    <mergeCell ref="A3:M3"/>
    <mergeCell ref="D5:D6"/>
    <mergeCell ref="L5:L6"/>
  </mergeCells>
  <phoneticPr fontId="0" type="noConversion"/>
  <pageMargins left="0.25" right="0.25" top="0.3" bottom="0.26" header="0.3" footer="0.3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ОБОСНОВАНИЕ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Владимир</cp:lastModifiedBy>
  <cp:lastPrinted>2025-06-04T10:33:32Z</cp:lastPrinted>
  <dcterms:created xsi:type="dcterms:W3CDTF">1996-10-08T23:32:33Z</dcterms:created>
  <dcterms:modified xsi:type="dcterms:W3CDTF">2025-06-06T03:06:36Z</dcterms:modified>
</cp:coreProperties>
</file>