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325" windowHeight="8340"/>
  </bookViews>
  <sheets>
    <sheet name="НМЦД " sheetId="2" r:id="rId1"/>
  </sheets>
  <calcPr calcId="162913" calcOnSave="0" concurrentCalc="0"/>
</workbook>
</file>

<file path=xl/calcChain.xml><?xml version="1.0" encoding="utf-8"?>
<calcChain xmlns="http://schemas.openxmlformats.org/spreadsheetml/2006/main">
  <c r="I15" i="2" l="1"/>
  <c r="L15" i="2"/>
  <c r="M15" i="2"/>
  <c r="J15" i="2"/>
  <c r="K15" i="2"/>
  <c r="I14" i="2"/>
  <c r="L14" i="2"/>
  <c r="M14" i="2"/>
  <c r="I13" i="2"/>
  <c r="L13" i="2"/>
  <c r="M13" i="2"/>
  <c r="I12" i="2"/>
  <c r="L12" i="2"/>
  <c r="M12" i="2"/>
  <c r="I11" i="2"/>
  <c r="J11" i="2"/>
  <c r="K11" i="2"/>
  <c r="I10" i="2"/>
  <c r="L10" i="2"/>
  <c r="M10" i="2"/>
  <c r="J14" i="2"/>
  <c r="K14" i="2"/>
  <c r="J13" i="2"/>
  <c r="K13" i="2"/>
  <c r="J12" i="2"/>
  <c r="K12" i="2"/>
  <c r="L11" i="2"/>
  <c r="M11" i="2"/>
  <c r="J10" i="2"/>
  <c r="K10" i="2"/>
  <c r="I7" i="2"/>
  <c r="L7" i="2"/>
  <c r="M7" i="2"/>
  <c r="I8" i="2"/>
  <c r="L8" i="2"/>
  <c r="M8" i="2"/>
  <c r="I9" i="2"/>
  <c r="L9" i="2"/>
  <c r="M9" i="2"/>
  <c r="J7" i="2"/>
  <c r="K7" i="2"/>
  <c r="J9" i="2"/>
  <c r="K9" i="2"/>
  <c r="J8" i="2"/>
  <c r="K8" i="2"/>
  <c r="I6" i="2"/>
  <c r="J6" i="2"/>
  <c r="K6" i="2"/>
  <c r="L6" i="2"/>
  <c r="M6" i="2"/>
  <c r="I5" i="2"/>
  <c r="L5" i="2"/>
  <c r="M5" i="2"/>
  <c r="M16" i="2"/>
  <c r="J5" i="2"/>
  <c r="K5" i="2"/>
</calcChain>
</file>

<file path=xl/sharedStrings.xml><?xml version="1.0" encoding="utf-8"?>
<sst xmlns="http://schemas.openxmlformats.org/spreadsheetml/2006/main" count="56" uniqueCount="36">
  <si>
    <t>№</t>
  </si>
  <si>
    <t xml:space="preserve">Наименование товара (работ, услуг) 
</t>
  </si>
  <si>
    <t>Основыне характеристи объекта закупки</t>
  </si>
  <si>
    <t>Ед. изм</t>
  </si>
  <si>
    <t>Коммерческие предложения (руб./ед.изм.)</t>
  </si>
  <si>
    <t>Оценка однородности совокупности значений выявленных цен, используемых в расчете Н(М)ЦД</t>
  </si>
  <si>
    <t>Н(М)ЦД, определяемая методом сопоставимых рыночных цен (анализа рынка)*</t>
  </si>
  <si>
    <t xml:space="preserve">Средняя арифметическая цена за единицу     &lt;ц&gt; </t>
  </si>
  <si>
    <t>Среднее квадратичное отклонение</t>
  </si>
  <si>
    <r>
      <t xml:space="preserve">коэффициент вариации цен V (%)           </t>
    </r>
    <r>
      <rPr>
        <i/>
        <sz val="11"/>
        <rFont val="Times New Roman"/>
      </rPr>
      <t xml:space="preserve">         (не должен превышать 33%)</t>
    </r>
  </si>
  <si>
    <t>Средняя арифметическая цена за единицу     руб.</t>
  </si>
  <si>
    <t>рублей</t>
  </si>
  <si>
    <t>в соответствии с Техническим заданием</t>
  </si>
  <si>
    <t>Коммерческое предложение                       №1</t>
  </si>
  <si>
    <t>Коммерческое предложение                        № 2</t>
  </si>
  <si>
    <t>Коммерческое предложение                 № 3</t>
  </si>
  <si>
    <t>Кол-во &lt;v&gt;</t>
  </si>
  <si>
    <t xml:space="preserve"> </t>
  </si>
  <si>
    <t>Расчет Н(М)ЦД по формуле                             v - количество (объем) закупаемого товара (работы, услуги);
     ц - ср. цена за единицу    Н(М)ЦД = v*ц</t>
  </si>
  <si>
    <t>Приложение № 3
к ценовому запросу в электронной форме 
от «___» ________ 202_ г. № ___</t>
  </si>
  <si>
    <t xml:space="preserve">Обоснование начальной (максимальной) цены Договора на поставку оборудования </t>
  </si>
  <si>
    <t xml:space="preserve">При определениеии начальной (максимальной) цены Договора на поставку оборудования применен метод сопоставимых рыночных цен (анализ рынка). </t>
  </si>
  <si>
    <t>Пароконвектомат ПКА 10-1/ПМ2-01 (10хGN-1/1)</t>
  </si>
  <si>
    <t>Машина универсальная кухонная ТОРГМАШ УКМ-01</t>
  </si>
  <si>
    <t>Плита электрическая ЭПК-48П</t>
  </si>
  <si>
    <t>Весы порционные ФорТ-Т 708Ф</t>
  </si>
  <si>
    <t>Весы напольные товарные ФорТ-П 531 Карго</t>
  </si>
  <si>
    <t>Шкаф металлический для хозяйственного инвентаря</t>
  </si>
  <si>
    <t>Ванна для санитарной обработки яиц</t>
  </si>
  <si>
    <t>Шкаф для хлеба</t>
  </si>
  <si>
    <t>Стол разделочный ПРОФИ СРО-15/6ПНТ-М</t>
  </si>
  <si>
    <t>Стол кондитерский СРОк-12/7</t>
  </si>
  <si>
    <t>Стол охлаждаемый ПВВ(Н)-70 СО</t>
  </si>
  <si>
    <t>шт</t>
  </si>
  <si>
    <t>Итого</t>
  </si>
  <si>
    <t>В связи с установлением лимита денежных средств начальная (максимальная) цена установлена в размере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</si>
</sst>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000"/>
  </numFmts>
  <fonts count="14" x14ac:knownFonts="1">
    <font>
      <sz val="11"/>
      <color theme="1"/>
      <name val="Calibri"/>
      <scheme val="minor"/>
    </font>
    <font>
      <sz val="10"/>
      <name val="Times New Roman"/>
    </font>
    <font>
      <sz val="12"/>
      <name val="Times New Roman"/>
    </font>
    <font>
      <b/>
      <sz val="12"/>
      <name val="Times New Roman"/>
    </font>
    <font>
      <b/>
      <sz val="11"/>
      <name val="Times New Roman"/>
    </font>
    <font>
      <sz val="11"/>
      <color theme="1"/>
      <name val="Times New Roman"/>
    </font>
    <font>
      <sz val="12"/>
      <color theme="1"/>
      <name val="Times New Roman"/>
    </font>
    <font>
      <sz val="11"/>
      <name val="Times New Roman"/>
    </font>
    <font>
      <i/>
      <sz val="11"/>
      <name val="Times New Roman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7" fillId="0" borderId="0" xfId="0" applyFont="1" applyAlignment="1">
      <alignment vertical="center"/>
    </xf>
    <xf numFmtId="43" fontId="1" fillId="0" borderId="0" xfId="0" applyNumberFormat="1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4" fontId="9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6" xfId="0" applyFont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9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9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</xdr:colOff>
      <xdr:row>3</xdr:row>
      <xdr:rowOff>1476374</xdr:rowOff>
    </xdr:from>
    <xdr:to>
      <xdr:col>10</xdr:col>
      <xdr:colOff>600075</xdr:colOff>
      <xdr:row>3</xdr:row>
      <xdr:rowOff>1819275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9934575" y="3695699"/>
          <a:ext cx="590550" cy="342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169208</xdr:colOff>
      <xdr:row>3</xdr:row>
      <xdr:rowOff>1266265</xdr:rowOff>
    </xdr:from>
    <xdr:to>
      <xdr:col>9</xdr:col>
      <xdr:colOff>674033</xdr:colOff>
      <xdr:row>3</xdr:row>
      <xdr:rowOff>1523439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9189383" y="3485590"/>
          <a:ext cx="504825" cy="257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"/>
  <sheetViews>
    <sheetView tabSelected="1" zoomScale="80" zoomScaleNormal="80" workbookViewId="0">
      <selection activeCell="I18" sqref="I18"/>
    </sheetView>
  </sheetViews>
  <sheetFormatPr defaultColWidth="9.140625" defaultRowHeight="12.75" x14ac:dyDescent="0.2"/>
  <cols>
    <col min="1" max="1" width="3.140625" style="1" bestFit="1" customWidth="1"/>
    <col min="2" max="2" width="31" style="1" bestFit="1" customWidth="1"/>
    <col min="3" max="3" width="24.140625" style="1" customWidth="1"/>
    <col min="4" max="4" width="5.85546875" style="1" bestFit="1" customWidth="1"/>
    <col min="5" max="5" width="8.85546875" style="1" bestFit="1" customWidth="1"/>
    <col min="6" max="6" width="15.5703125" style="1" bestFit="1" customWidth="1"/>
    <col min="7" max="7" width="16.28515625" style="1" bestFit="1" customWidth="1"/>
    <col min="8" max="8" width="15.85546875" style="1" bestFit="1" customWidth="1"/>
    <col min="9" max="9" width="16.42578125" style="1" customWidth="1"/>
    <col min="10" max="10" width="13.140625" style="1" bestFit="1" customWidth="1"/>
    <col min="11" max="11" width="9.85546875" style="1" bestFit="1" customWidth="1"/>
    <col min="12" max="12" width="13" style="1" customWidth="1"/>
    <col min="13" max="13" width="16.28515625" style="1" customWidth="1"/>
    <col min="14" max="16384" width="9.140625" style="1"/>
  </cols>
  <sheetData>
    <row r="1" spans="1:13" ht="67.5" customHeight="1" x14ac:dyDescent="0.2">
      <c r="I1" s="36" t="s">
        <v>19</v>
      </c>
      <c r="J1" s="35"/>
      <c r="K1" s="35"/>
      <c r="L1" s="35"/>
      <c r="M1" s="35"/>
    </row>
    <row r="2" spans="1:13" ht="39" customHeight="1" x14ac:dyDescent="0.2">
      <c r="A2" s="37" t="s">
        <v>20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3" ht="133.5" customHeight="1" x14ac:dyDescent="0.2">
      <c r="A3" s="39" t="s">
        <v>0</v>
      </c>
      <c r="B3" s="39" t="s">
        <v>1</v>
      </c>
      <c r="C3" s="39" t="s">
        <v>2</v>
      </c>
      <c r="D3" s="39" t="s">
        <v>3</v>
      </c>
      <c r="E3" s="39" t="s">
        <v>16</v>
      </c>
      <c r="F3" s="39" t="s">
        <v>4</v>
      </c>
      <c r="G3" s="39"/>
      <c r="H3" s="39"/>
      <c r="I3" s="41" t="s">
        <v>5</v>
      </c>
      <c r="J3" s="41"/>
      <c r="K3" s="41"/>
      <c r="L3" s="42" t="s">
        <v>6</v>
      </c>
      <c r="M3" s="42"/>
    </row>
    <row r="4" spans="1:13" ht="180" customHeight="1" x14ac:dyDescent="0.2">
      <c r="A4" s="39"/>
      <c r="B4" s="40"/>
      <c r="C4" s="39"/>
      <c r="D4" s="40"/>
      <c r="E4" s="40"/>
      <c r="F4" s="16" t="s">
        <v>13</v>
      </c>
      <c r="G4" s="16" t="s">
        <v>14</v>
      </c>
      <c r="H4" s="16" t="s">
        <v>15</v>
      </c>
      <c r="I4" s="16" t="s">
        <v>7</v>
      </c>
      <c r="J4" s="16" t="s">
        <v>8</v>
      </c>
      <c r="K4" s="16" t="s">
        <v>9</v>
      </c>
      <c r="L4" s="17" t="s">
        <v>10</v>
      </c>
      <c r="M4" s="17" t="s">
        <v>18</v>
      </c>
    </row>
    <row r="5" spans="1:13" s="2" customFormat="1" ht="31.5" x14ac:dyDescent="0.25">
      <c r="A5" s="20">
        <v>1</v>
      </c>
      <c r="B5" s="27" t="s">
        <v>22</v>
      </c>
      <c r="C5" s="21" t="s">
        <v>12</v>
      </c>
      <c r="D5" s="28" t="s">
        <v>33</v>
      </c>
      <c r="E5" s="28">
        <v>1</v>
      </c>
      <c r="F5" s="25">
        <v>450992.76</v>
      </c>
      <c r="G5" s="26">
        <v>437857.05</v>
      </c>
      <c r="H5" s="26">
        <v>425103.93</v>
      </c>
      <c r="I5" s="5">
        <f>AVERAGE(F5:H5)</f>
        <v>437984.58</v>
      </c>
      <c r="J5" s="6">
        <f>SQRT(((SUM((POWER(H5-I5,2)),(POWER(G5-I5,2)),(POWER(F5-I5,2)))/(COLUMNS(F5:H5)-1))))</f>
        <v>12944.886157008112</v>
      </c>
      <c r="K5" s="6">
        <f>J5/I5*100</f>
        <v>2.9555575123234044</v>
      </c>
      <c r="L5" s="7">
        <f>ROUND(I5,2)</f>
        <v>437984.58</v>
      </c>
      <c r="M5" s="7">
        <f>L5*E5</f>
        <v>437984.58</v>
      </c>
    </row>
    <row r="6" spans="1:13" s="2" customFormat="1" ht="31.5" x14ac:dyDescent="0.25">
      <c r="A6" s="20">
        <v>2</v>
      </c>
      <c r="B6" s="27" t="s">
        <v>23</v>
      </c>
      <c r="C6" s="21" t="s">
        <v>12</v>
      </c>
      <c r="D6" s="28" t="s">
        <v>33</v>
      </c>
      <c r="E6" s="28">
        <v>2</v>
      </c>
      <c r="F6" s="22">
        <v>287086.07</v>
      </c>
      <c r="G6" s="5">
        <v>278724.34000000003</v>
      </c>
      <c r="H6" s="5">
        <v>270606.15999999997</v>
      </c>
      <c r="I6" s="5">
        <f t="shared" ref="I6:I15" si="0">AVERAGE(F6:H6)</f>
        <v>278805.52333333337</v>
      </c>
      <c r="J6" s="6">
        <f t="shared" ref="J6:J15" si="1">SQRT(((SUM((POWER(H6-I6,2)),(POWER(G6-I6,2)),(POWER(F6-I6,2)))/(COLUMNS(F6:H6)-1))))</f>
        <v>8240.2549385461116</v>
      </c>
      <c r="K6" s="6">
        <f t="shared" ref="K6:K15" si="2">J6/I6*100</f>
        <v>2.9555565614438186</v>
      </c>
      <c r="L6" s="7">
        <f t="shared" ref="L6:L15" si="3">ROUND(I6,2)</f>
        <v>278805.52</v>
      </c>
      <c r="M6" s="7">
        <f t="shared" ref="M6:M15" si="4">L6*E6</f>
        <v>557611.04</v>
      </c>
    </row>
    <row r="7" spans="1:13" s="2" customFormat="1" ht="31.5" x14ac:dyDescent="0.25">
      <c r="A7" s="20">
        <v>3</v>
      </c>
      <c r="B7" s="27" t="s">
        <v>24</v>
      </c>
      <c r="C7" s="21" t="s">
        <v>12</v>
      </c>
      <c r="D7" s="28" t="s">
        <v>33</v>
      </c>
      <c r="E7" s="28">
        <v>4</v>
      </c>
      <c r="F7" s="22">
        <v>112366</v>
      </c>
      <c r="G7" s="5">
        <v>109093.38</v>
      </c>
      <c r="H7" s="5">
        <v>105915.9</v>
      </c>
      <c r="I7" s="5">
        <f t="shared" si="0"/>
        <v>109125.09333333334</v>
      </c>
      <c r="J7" s="6">
        <f t="shared" si="1"/>
        <v>3225.1669420563881</v>
      </c>
      <c r="K7" s="6">
        <f t="shared" si="2"/>
        <v>2.9554769151076901</v>
      </c>
      <c r="L7" s="7">
        <f t="shared" si="3"/>
        <v>109125.09</v>
      </c>
      <c r="M7" s="7">
        <f t="shared" si="4"/>
        <v>436500.36</v>
      </c>
    </row>
    <row r="8" spans="1:13" s="2" customFormat="1" ht="31.5" x14ac:dyDescent="0.25">
      <c r="A8" s="20">
        <v>4</v>
      </c>
      <c r="B8" s="27" t="s">
        <v>25</v>
      </c>
      <c r="C8" s="21" t="s">
        <v>12</v>
      </c>
      <c r="D8" s="28" t="s">
        <v>33</v>
      </c>
      <c r="E8" s="28">
        <v>3</v>
      </c>
      <c r="F8" s="22">
        <v>6772.05</v>
      </c>
      <c r="G8" s="5">
        <v>6574.81</v>
      </c>
      <c r="H8" s="5">
        <v>6383.31</v>
      </c>
      <c r="I8" s="5">
        <f t="shared" si="0"/>
        <v>6576.7233333333343</v>
      </c>
      <c r="J8" s="6">
        <f t="shared" si="1"/>
        <v>194.37706277576399</v>
      </c>
      <c r="K8" s="6">
        <f t="shared" si="2"/>
        <v>2.955530481122524</v>
      </c>
      <c r="L8" s="7">
        <f t="shared" si="3"/>
        <v>6576.72</v>
      </c>
      <c r="M8" s="7">
        <f t="shared" si="4"/>
        <v>19730.16</v>
      </c>
    </row>
    <row r="9" spans="1:13" s="2" customFormat="1" ht="31.5" x14ac:dyDescent="0.25">
      <c r="A9" s="20">
        <v>5</v>
      </c>
      <c r="B9" s="27" t="s">
        <v>26</v>
      </c>
      <c r="C9" s="21" t="s">
        <v>12</v>
      </c>
      <c r="D9" s="28" t="s">
        <v>33</v>
      </c>
      <c r="E9" s="28">
        <v>1</v>
      </c>
      <c r="F9" s="22">
        <v>11742.77</v>
      </c>
      <c r="G9" s="5">
        <v>11400.75</v>
      </c>
      <c r="H9" s="5">
        <v>11068.69</v>
      </c>
      <c r="I9" s="5">
        <f t="shared" si="0"/>
        <v>11404.07</v>
      </c>
      <c r="J9" s="6">
        <f t="shared" si="1"/>
        <v>337.05226360313912</v>
      </c>
      <c r="K9" s="6">
        <f t="shared" si="2"/>
        <v>2.9555436226113936</v>
      </c>
      <c r="L9" s="7">
        <f t="shared" si="3"/>
        <v>11404.07</v>
      </c>
      <c r="M9" s="7">
        <f t="shared" si="4"/>
        <v>11404.07</v>
      </c>
    </row>
    <row r="10" spans="1:13" s="2" customFormat="1" ht="31.5" x14ac:dyDescent="0.25">
      <c r="A10" s="20">
        <v>6</v>
      </c>
      <c r="B10" s="27" t="s">
        <v>27</v>
      </c>
      <c r="C10" s="21" t="s">
        <v>12</v>
      </c>
      <c r="D10" s="28" t="s">
        <v>33</v>
      </c>
      <c r="E10" s="28">
        <v>2</v>
      </c>
      <c r="F10" s="22">
        <v>21223.19</v>
      </c>
      <c r="G10" s="5">
        <v>20605.04</v>
      </c>
      <c r="H10" s="5">
        <v>20004.89</v>
      </c>
      <c r="I10" s="5">
        <f t="shared" si="0"/>
        <v>20611.039999999997</v>
      </c>
      <c r="J10" s="6">
        <f t="shared" si="1"/>
        <v>609.17216162592297</v>
      </c>
      <c r="K10" s="6">
        <f t="shared" si="2"/>
        <v>2.9555624637375066</v>
      </c>
      <c r="L10" s="7">
        <f t="shared" si="3"/>
        <v>20611.04</v>
      </c>
      <c r="M10" s="7">
        <f t="shared" si="4"/>
        <v>41222.080000000002</v>
      </c>
    </row>
    <row r="11" spans="1:13" s="2" customFormat="1" ht="31.5" x14ac:dyDescent="0.25">
      <c r="A11" s="20">
        <v>7</v>
      </c>
      <c r="B11" s="27" t="s">
        <v>28</v>
      </c>
      <c r="C11" s="21" t="s">
        <v>12</v>
      </c>
      <c r="D11" s="28" t="s">
        <v>33</v>
      </c>
      <c r="E11" s="28">
        <v>1</v>
      </c>
      <c r="F11" s="22">
        <v>24524.45</v>
      </c>
      <c r="G11" s="5">
        <v>23810.15</v>
      </c>
      <c r="H11" s="5">
        <v>23116.65</v>
      </c>
      <c r="I11" s="5">
        <f t="shared" si="0"/>
        <v>23817.083333333332</v>
      </c>
      <c r="J11" s="6">
        <f t="shared" si="1"/>
        <v>703.9256092324905</v>
      </c>
      <c r="K11" s="6">
        <f t="shared" si="2"/>
        <v>2.9555491719143774</v>
      </c>
      <c r="L11" s="7">
        <f t="shared" si="3"/>
        <v>23817.08</v>
      </c>
      <c r="M11" s="7">
        <f t="shared" si="4"/>
        <v>23817.08</v>
      </c>
    </row>
    <row r="12" spans="1:13" s="2" customFormat="1" ht="31.5" x14ac:dyDescent="0.25">
      <c r="A12" s="20">
        <v>8</v>
      </c>
      <c r="B12" s="27" t="s">
        <v>29</v>
      </c>
      <c r="C12" s="21" t="s">
        <v>12</v>
      </c>
      <c r="D12" s="28" t="s">
        <v>33</v>
      </c>
      <c r="E12" s="28">
        <v>1</v>
      </c>
      <c r="F12" s="22">
        <v>61320.15</v>
      </c>
      <c r="G12" s="5">
        <v>59534.13</v>
      </c>
      <c r="H12" s="5">
        <v>57800.13</v>
      </c>
      <c r="I12" s="5">
        <f t="shared" si="0"/>
        <v>59551.47</v>
      </c>
      <c r="J12" s="6">
        <f t="shared" si="1"/>
        <v>1760.0740628734939</v>
      </c>
      <c r="K12" s="6">
        <f t="shared" si="2"/>
        <v>2.9555509929032717</v>
      </c>
      <c r="L12" s="7">
        <f t="shared" si="3"/>
        <v>59551.47</v>
      </c>
      <c r="M12" s="7">
        <f t="shared" si="4"/>
        <v>59551.47</v>
      </c>
    </row>
    <row r="13" spans="1:13" s="2" customFormat="1" ht="31.5" x14ac:dyDescent="0.25">
      <c r="A13" s="20">
        <v>9</v>
      </c>
      <c r="B13" s="27" t="s">
        <v>30</v>
      </c>
      <c r="C13" s="21" t="s">
        <v>12</v>
      </c>
      <c r="D13" s="28" t="s">
        <v>33</v>
      </c>
      <c r="E13" s="28">
        <v>2</v>
      </c>
      <c r="F13" s="22">
        <v>24129.66</v>
      </c>
      <c r="G13" s="5">
        <v>23426.85</v>
      </c>
      <c r="H13" s="5">
        <v>22744.51</v>
      </c>
      <c r="I13" s="5">
        <f t="shared" si="0"/>
        <v>23433.673333333329</v>
      </c>
      <c r="J13" s="6">
        <f t="shared" si="1"/>
        <v>692.60020865816546</v>
      </c>
      <c r="K13" s="6">
        <f t="shared" si="2"/>
        <v>2.9555767839136569</v>
      </c>
      <c r="L13" s="7">
        <f t="shared" si="3"/>
        <v>23433.67</v>
      </c>
      <c r="M13" s="7">
        <f t="shared" si="4"/>
        <v>46867.34</v>
      </c>
    </row>
    <row r="14" spans="1:13" s="2" customFormat="1" ht="31.5" x14ac:dyDescent="0.25">
      <c r="A14" s="20">
        <v>10</v>
      </c>
      <c r="B14" s="27" t="s">
        <v>31</v>
      </c>
      <c r="C14" s="21" t="s">
        <v>12</v>
      </c>
      <c r="D14" s="28" t="s">
        <v>33</v>
      </c>
      <c r="E14" s="28">
        <v>2</v>
      </c>
      <c r="F14" s="22">
        <v>36771.08</v>
      </c>
      <c r="G14" s="5">
        <v>35700.080000000002</v>
      </c>
      <c r="H14" s="5">
        <v>34660.269999999997</v>
      </c>
      <c r="I14" s="5">
        <f t="shared" si="0"/>
        <v>35710.476666666662</v>
      </c>
      <c r="J14" s="6">
        <f t="shared" si="1"/>
        <v>1055.4434054146809</v>
      </c>
      <c r="K14" s="6">
        <f t="shared" si="2"/>
        <v>2.9555567551408988</v>
      </c>
      <c r="L14" s="7">
        <f t="shared" si="3"/>
        <v>35710.480000000003</v>
      </c>
      <c r="M14" s="7">
        <f t="shared" si="4"/>
        <v>71420.960000000006</v>
      </c>
    </row>
    <row r="15" spans="1:13" s="2" customFormat="1" ht="31.5" x14ac:dyDescent="0.25">
      <c r="A15" s="20">
        <v>11</v>
      </c>
      <c r="B15" s="27" t="s">
        <v>32</v>
      </c>
      <c r="C15" s="21" t="s">
        <v>12</v>
      </c>
      <c r="D15" s="28" t="s">
        <v>33</v>
      </c>
      <c r="E15" s="28">
        <v>1</v>
      </c>
      <c r="F15" s="22">
        <v>111421.74</v>
      </c>
      <c r="G15" s="5">
        <v>108176.45</v>
      </c>
      <c r="H15" s="5">
        <v>105025.68</v>
      </c>
      <c r="I15" s="5">
        <f t="shared" si="0"/>
        <v>108207.95666666667</v>
      </c>
      <c r="J15" s="6">
        <f t="shared" si="1"/>
        <v>3198.1463980614412</v>
      </c>
      <c r="K15" s="6">
        <f t="shared" si="2"/>
        <v>2.955555669453489</v>
      </c>
      <c r="L15" s="7">
        <f t="shared" si="3"/>
        <v>108207.96</v>
      </c>
      <c r="M15" s="7">
        <f t="shared" si="4"/>
        <v>108207.96</v>
      </c>
    </row>
    <row r="16" spans="1:13" s="2" customFormat="1" ht="21" customHeight="1" x14ac:dyDescent="0.25">
      <c r="A16" s="3"/>
      <c r="B16" s="29" t="s">
        <v>34</v>
      </c>
      <c r="C16" s="4"/>
      <c r="D16" s="23"/>
      <c r="E16" s="24"/>
      <c r="F16" s="18"/>
      <c r="G16" s="18"/>
      <c r="H16" s="18"/>
      <c r="I16" s="18"/>
      <c r="J16" s="18"/>
      <c r="K16" s="18"/>
      <c r="L16" s="18"/>
      <c r="M16" s="18">
        <f>SUM(M5:M15)</f>
        <v>1814317.1</v>
      </c>
    </row>
    <row r="17" spans="1:13" s="2" customFormat="1" ht="21" customHeight="1" x14ac:dyDescent="0.25">
      <c r="A17" s="3"/>
    </row>
    <row r="18" spans="1:13" ht="15.75" customHeight="1" x14ac:dyDescent="0.2">
      <c r="A18" s="31" t="s">
        <v>35</v>
      </c>
      <c r="B18" s="32"/>
      <c r="C18" s="32"/>
      <c r="D18" s="32"/>
      <c r="E18" s="32"/>
      <c r="F18" s="32"/>
      <c r="G18" s="32"/>
      <c r="H18" s="32"/>
      <c r="I18" s="30">
        <v>1726300</v>
      </c>
      <c r="J18" s="8" t="s">
        <v>11</v>
      </c>
      <c r="K18" s="19" t="s">
        <v>17</v>
      </c>
      <c r="L18" s="8"/>
      <c r="M18" s="9"/>
    </row>
    <row r="19" spans="1:13" ht="36" customHeight="1" x14ac:dyDescent="0.25">
      <c r="A19" s="33" t="s">
        <v>21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</row>
    <row r="20" spans="1:13" ht="15.75" x14ac:dyDescent="0.25">
      <c r="A20" s="35"/>
      <c r="B20" s="35"/>
      <c r="C20" s="35"/>
      <c r="D20" s="35"/>
      <c r="E20" s="10"/>
      <c r="F20" s="11"/>
      <c r="G20" s="12"/>
      <c r="H20" s="13"/>
      <c r="I20" s="14"/>
      <c r="J20" s="14"/>
      <c r="K20" s="14"/>
      <c r="L20" s="14"/>
      <c r="M20" s="14"/>
    </row>
    <row r="21" spans="1:13" ht="15.75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1:13" ht="15.75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4" spans="1:13" x14ac:dyDescent="0.2">
      <c r="I24" s="15"/>
    </row>
  </sheetData>
  <mergeCells count="13">
    <mergeCell ref="A18:H18"/>
    <mergeCell ref="A19:M19"/>
    <mergeCell ref="A20:D20"/>
    <mergeCell ref="I1:M1"/>
    <mergeCell ref="A2:M2"/>
    <mergeCell ref="A3:A4"/>
    <mergeCell ref="B3:B4"/>
    <mergeCell ref="C3:C4"/>
    <mergeCell ref="D3:D4"/>
    <mergeCell ref="E3:E4"/>
    <mergeCell ref="F3:H3"/>
    <mergeCell ref="I3:K3"/>
    <mergeCell ref="L3:M3"/>
  </mergeCells>
  <pageMargins left="0.7" right="0.7" top="0.75" bottom="0.75" header="0.3" footer="0.3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НМЦД </vt:lpstr>
    </vt:vector>
  </TitlesOfParts>
  <Company>департамент образования Сахалинской области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ЭТП ТОРГИ-ОНЛАЙН</dc:creator>
  <cp:lastModifiedBy>Пользователь</cp:lastModifiedBy>
  <cp:revision>3</cp:revision>
  <cp:lastPrinted>2024-03-20T11:15:45Z</cp:lastPrinted>
  <dcterms:created xsi:type="dcterms:W3CDTF">2014-05-19T23:28:21Z</dcterms:created>
  <dcterms:modified xsi:type="dcterms:W3CDTF">2025-06-06T06:56:30Z</dcterms:modified>
</cp:coreProperties>
</file>