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NemelainenNA\Desktop\Закупки\ТЕПЛОСЕРВИС\2025\Спецодежда\"/>
    </mc:Choice>
  </mc:AlternateContent>
  <xr:revisionPtr revIDLastSave="0" documentId="8_{DD8B15BF-D261-4F8D-9159-F2A9B537D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H34" i="1"/>
  <c r="O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N25" i="1"/>
  <c r="M25" i="1"/>
  <c r="L25" i="1"/>
  <c r="K25" i="1"/>
  <c r="O24" i="1"/>
  <c r="N24" i="1"/>
  <c r="M24" i="1"/>
  <c r="L24" i="1"/>
  <c r="K24" i="1"/>
  <c r="O23" i="1"/>
  <c r="N23" i="1"/>
  <c r="M23" i="1"/>
  <c r="L23" i="1"/>
  <c r="K23" i="1"/>
  <c r="O22" i="1"/>
  <c r="N22" i="1"/>
  <c r="M22" i="1"/>
  <c r="L22" i="1"/>
  <c r="K22" i="1"/>
  <c r="O21" i="1"/>
  <c r="N21" i="1"/>
  <c r="M21" i="1"/>
  <c r="L21" i="1"/>
  <c r="K21" i="1"/>
  <c r="O20" i="1"/>
  <c r="N20" i="1"/>
  <c r="M20" i="1"/>
  <c r="L20" i="1"/>
  <c r="K20" i="1"/>
  <c r="O19" i="1"/>
  <c r="N19" i="1"/>
  <c r="M19" i="1"/>
  <c r="L19" i="1"/>
  <c r="K19" i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5" i="1"/>
  <c r="N15" i="1"/>
  <c r="M15" i="1"/>
  <c r="L15" i="1"/>
  <c r="K15" i="1"/>
  <c r="O14" i="1"/>
  <c r="N14" i="1"/>
  <c r="M14" i="1"/>
  <c r="L14" i="1"/>
  <c r="K14" i="1"/>
  <c r="O13" i="1"/>
  <c r="N13" i="1"/>
  <c r="M13" i="1"/>
  <c r="L13" i="1"/>
  <c r="K13" i="1"/>
  <c r="O12" i="1"/>
  <c r="N12" i="1"/>
  <c r="M12" i="1"/>
  <c r="L12" i="1"/>
  <c r="K12" i="1"/>
  <c r="O11" i="1"/>
  <c r="N11" i="1"/>
  <c r="M11" i="1"/>
  <c r="L11" i="1"/>
  <c r="K11" i="1"/>
  <c r="O10" i="1"/>
  <c r="N10" i="1"/>
  <c r="M10" i="1"/>
  <c r="L10" i="1"/>
  <c r="K10" i="1"/>
  <c r="O9" i="1"/>
  <c r="N9" i="1"/>
  <c r="M9" i="1"/>
  <c r="L9" i="1"/>
  <c r="K9" i="1"/>
  <c r="O8" i="1"/>
  <c r="N8" i="1"/>
  <c r="M8" i="1"/>
  <c r="L8" i="1"/>
  <c r="K8" i="1"/>
  <c r="O7" i="1"/>
  <c r="N7" i="1"/>
  <c r="M7" i="1"/>
  <c r="L7" i="1"/>
  <c r="K7" i="1"/>
  <c r="O6" i="1"/>
  <c r="N6" i="1"/>
  <c r="M6" i="1"/>
  <c r="L6" i="1"/>
  <c r="K6" i="1"/>
  <c r="O5" i="1"/>
  <c r="N5" i="1"/>
  <c r="M5" i="1"/>
  <c r="L5" i="1"/>
  <c r="K5" i="1"/>
</calcChain>
</file>

<file path=xl/sharedStrings.xml><?xml version="1.0" encoding="utf-8"?>
<sst xmlns="http://schemas.openxmlformats.org/spreadsheetml/2006/main" count="105" uniqueCount="47">
  <si>
    <t>Обоснование начальной (максимальной) цены Договора на поставку спецодежды</t>
  </si>
  <si>
    <t>№</t>
  </si>
  <si>
    <t xml:space="preserve">Наименование товара (работ, услуг) </t>
  </si>
  <si>
    <t>Основные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</si>
  <si>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</si>
  <si>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</si>
  <si>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</si>
  <si>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</si>
  <si>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</si>
  <si>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</si>
  <si>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</si>
  <si>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</si>
  <si>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</si>
  <si>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</si>
  <si>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</si>
  <si>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</si>
  <si>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1"/>
        <rFont val="Times New Roman"/>
        <charset val="134"/>
      </rPr>
      <t xml:space="preserve">коэффициент вариации цен V (%)           </t>
    </r>
    <r>
      <rPr>
        <i/>
        <sz val="11"/>
        <rFont val="Times New Roman"/>
        <charset val="13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</si>
  <si>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</si>
  <si>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</si>
  <si>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Костюм мужской</t>
  </si>
  <si>
    <t>в соответствии с ТЗ</t>
  </si>
  <si>
    <t>компл.</t>
  </si>
  <si>
    <t>Костюм сварщика</t>
  </si>
  <si>
    <t>Ботинки</t>
  </si>
  <si>
    <t>пара</t>
  </si>
  <si>
    <t>Ботинки сварщика</t>
  </si>
  <si>
    <t>Сапоги сварщика</t>
  </si>
  <si>
    <t>Сапоги</t>
  </si>
  <si>
    <t>Сапоги специальные</t>
  </si>
  <si>
    <t>Вкладыши противошумные</t>
  </si>
  <si>
    <t>шт</t>
  </si>
  <si>
    <t xml:space="preserve">Очки защитные </t>
  </si>
  <si>
    <t>Шлем-подшлемник сварщика летний</t>
  </si>
  <si>
    <t xml:space="preserve">Шлем-подшлемник сварщика зимний </t>
  </si>
  <si>
    <t>Защитный лицевой щиток сварщика</t>
  </si>
  <si>
    <t xml:space="preserve">Жилет сигнальный </t>
  </si>
  <si>
    <t>Средства защиты головы</t>
  </si>
  <si>
    <t>Костюм женский</t>
  </si>
  <si>
    <t xml:space="preserve">Ботинки мужские </t>
  </si>
  <si>
    <t>Ботинки  утепленные (берцы)</t>
  </si>
  <si>
    <t>Фартук спилковый</t>
  </si>
  <si>
    <t>Подшлемник под каску (летний )</t>
  </si>
  <si>
    <t>В результате проведенного расчета Н(М)ЦД договора составила:</t>
  </si>
  <si>
    <t>рублей</t>
  </si>
  <si>
    <t xml:space="preserve">При определениеии начальной (максимальной) цены Договора на поставку спецодежды  применен метод сопоставимых рыночных цен (анализ рынка). </t>
  </si>
  <si>
    <t xml:space="preserve">Рассчитанная начальная (максимальная) цена договора скорректирована в сторону уменьшения в соответствии с лимитом Заказчика.  </t>
  </si>
  <si>
    <t xml:space="preserve">Таким образом, начальная максимальная цена договора составляет 1 800 000 (Один миллион восемьсот тысяч) руб. 00 коп.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</si>
</sst>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\ ##0.00#########"/>
    <numFmt numFmtId="169" formatCode="#\ ##0.00"/>
  </numFmts>
  <fonts count="11">
    <font>
      <sz val="11"/>
      <color theme="1"/>
      <name val="Calibri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20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204"/>
    </font>
    <font>
      <i/>
      <sz val="11"/>
      <name val="Times New Roman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169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16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9" fontId="2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34875" y="3485515"/>
          <a:ext cx="590550" cy="34353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122660" y="3275965"/>
          <a:ext cx="504825" cy="257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abSelected="1" zoomScale="71" zoomScaleNormal="71" workbookViewId="0">
      <selection activeCell="C45" sqref="C45"/>
    </sheetView>
  </sheetViews>
  <sheetFormatPr defaultColWidth="9.140625" defaultRowHeight="12.75"/>
  <cols>
    <col min="1" max="1" width="6.28515625" style="4" customWidth="1"/>
    <col min="2" max="2" width="48" style="4" customWidth="1"/>
    <col min="3" max="3" width="20.5703125" style="4" customWidth="1"/>
    <col min="4" max="4" width="10.140625" style="4" customWidth="1"/>
    <col min="5" max="5" width="8.85546875" style="4" customWidth="1"/>
    <col min="6" max="6" width="15.5703125" style="4" customWidth="1"/>
    <col min="7" max="7" width="16.28515625" style="4" customWidth="1"/>
    <col min="8" max="8" width="15.85546875" style="4" customWidth="1"/>
    <col min="9" max="10" width="15.85546875" style="4" hidden="1" customWidth="1"/>
    <col min="11" max="11" width="18.140625" style="4" customWidth="1"/>
    <col min="12" max="12" width="20" style="4" customWidth="1"/>
    <col min="13" max="13" width="15.28515625" style="4" customWidth="1"/>
    <col min="14" max="14" width="17.42578125" style="4" customWidth="1"/>
    <col min="15" max="15" width="16.28515625" style="4" customWidth="1"/>
    <col min="16" max="16384" width="9.140625" style="4"/>
  </cols>
  <sheetData>
    <row r="1" spans="1:15" ht="67.5" customHeight="1">
      <c r="K1" s="29"/>
      <c r="L1" s="29"/>
      <c r="M1" s="36"/>
      <c r="N1" s="36"/>
      <c r="O1" s="36"/>
    </row>
    <row r="2" spans="1:15" ht="39.75" customHeight="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51" customHeight="1">
      <c r="A3" s="38" t="s">
        <v>1</v>
      </c>
      <c r="B3" s="46" t="s">
        <v>2</v>
      </c>
      <c r="C3" s="38" t="s">
        <v>3</v>
      </c>
      <c r="D3" s="38" t="s">
        <v>4</v>
      </c>
      <c r="E3" s="38" t="s">
        <v>5</v>
      </c>
      <c r="F3" s="38" t="s">
        <v>6</v>
      </c>
      <c r="G3" s="38"/>
      <c r="H3" s="38"/>
      <c r="I3" s="6"/>
      <c r="J3" s="6"/>
      <c r="K3" s="39" t="s">
        <v>7</v>
      </c>
      <c r="L3" s="39"/>
      <c r="M3" s="39"/>
      <c r="N3" s="40" t="s">
        <v>8</v>
      </c>
      <c r="O3" s="40"/>
    </row>
    <row r="4" spans="1:15" ht="165" customHeight="1">
      <c r="A4" s="38"/>
      <c r="B4" s="47"/>
      <c r="C4" s="46"/>
      <c r="D4" s="46"/>
      <c r="E4" s="46"/>
      <c r="F4" s="7" t="s">
        <v>9</v>
      </c>
      <c r="G4" s="7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30" t="s">
        <v>17</v>
      </c>
      <c r="O4" s="30" t="s">
        <v>18</v>
      </c>
    </row>
    <row r="5" spans="1:15" s="1" customFormat="1" ht="27" customHeight="1">
      <c r="A5" s="8">
        <v>1</v>
      </c>
      <c r="B5" s="9" t="s">
        <v>19</v>
      </c>
      <c r="C5" s="10" t="s">
        <v>20</v>
      </c>
      <c r="D5" s="11" t="s">
        <v>21</v>
      </c>
      <c r="E5" s="12">
        <v>35</v>
      </c>
      <c r="F5" s="13">
        <v>2150</v>
      </c>
      <c r="G5" s="14">
        <v>2000</v>
      </c>
      <c r="H5" s="14">
        <v>2420</v>
      </c>
      <c r="I5" s="14"/>
      <c r="J5" s="14"/>
      <c r="K5" s="14">
        <f t="shared" ref="K5:K31" si="0">AVERAGE(F5:H5)</f>
        <v>2190</v>
      </c>
      <c r="L5" s="31">
        <f t="shared" ref="L5:L31" si="1">SQRT(((SUM((POWER(H5-K5,2)),(POWER(G5-K5,2)),(POWER(F5-K5,2)))/(COLUMNS(F5:H5)-1))))</f>
        <v>212.837966537928</v>
      </c>
      <c r="M5" s="31">
        <f t="shared" ref="M5:M31" si="2">L5/K5*100</f>
        <v>9.7186286090377898</v>
      </c>
      <c r="N5" s="32">
        <f t="shared" ref="N5:N31" si="3">ROUND(K5,2)</f>
        <v>2190</v>
      </c>
      <c r="O5" s="32">
        <f t="shared" ref="O5:O31" si="4">N5*E5</f>
        <v>76650</v>
      </c>
    </row>
    <row r="6" spans="1:15" s="1" customFormat="1" ht="27" customHeight="1">
      <c r="A6" s="8">
        <v>2</v>
      </c>
      <c r="B6" s="9" t="s">
        <v>19</v>
      </c>
      <c r="C6" s="10" t="s">
        <v>20</v>
      </c>
      <c r="D6" s="11" t="s">
        <v>21</v>
      </c>
      <c r="E6" s="15">
        <v>81</v>
      </c>
      <c r="F6" s="13">
        <v>4800</v>
      </c>
      <c r="G6" s="14">
        <v>4500</v>
      </c>
      <c r="H6" s="14">
        <v>5100</v>
      </c>
      <c r="I6" s="14"/>
      <c r="J6" s="14"/>
      <c r="K6" s="14">
        <f t="shared" si="0"/>
        <v>4800</v>
      </c>
      <c r="L6" s="31">
        <f t="shared" si="1"/>
        <v>300</v>
      </c>
      <c r="M6" s="31">
        <f t="shared" si="2"/>
        <v>6.25</v>
      </c>
      <c r="N6" s="32">
        <f t="shared" si="3"/>
        <v>4800</v>
      </c>
      <c r="O6" s="32">
        <f t="shared" si="4"/>
        <v>388800</v>
      </c>
    </row>
    <row r="7" spans="1:15" s="1" customFormat="1" ht="27" customHeight="1">
      <c r="A7" s="8">
        <v>3</v>
      </c>
      <c r="B7" s="9" t="s">
        <v>19</v>
      </c>
      <c r="C7" s="10" t="s">
        <v>20</v>
      </c>
      <c r="D7" s="11" t="s">
        <v>21</v>
      </c>
      <c r="E7" s="15">
        <v>89</v>
      </c>
      <c r="F7" s="13">
        <v>5200</v>
      </c>
      <c r="G7" s="14">
        <v>5000</v>
      </c>
      <c r="H7" s="14">
        <v>5670</v>
      </c>
      <c r="I7" s="14"/>
      <c r="J7" s="14"/>
      <c r="K7" s="14">
        <f t="shared" si="0"/>
        <v>5290</v>
      </c>
      <c r="L7" s="31">
        <f t="shared" si="1"/>
        <v>343.94767043839698</v>
      </c>
      <c r="M7" s="31">
        <f t="shared" si="2"/>
        <v>6.5018463220868901</v>
      </c>
      <c r="N7" s="32">
        <f t="shared" si="3"/>
        <v>5290</v>
      </c>
      <c r="O7" s="32">
        <f t="shared" si="4"/>
        <v>470810</v>
      </c>
    </row>
    <row r="8" spans="1:15" s="1" customFormat="1" ht="27" customHeight="1">
      <c r="A8" s="8">
        <v>4</v>
      </c>
      <c r="B8" s="9" t="s">
        <v>22</v>
      </c>
      <c r="C8" s="10" t="s">
        <v>20</v>
      </c>
      <c r="D8" s="11" t="s">
        <v>21</v>
      </c>
      <c r="E8" s="15">
        <v>7</v>
      </c>
      <c r="F8" s="13">
        <v>6200</v>
      </c>
      <c r="G8" s="14">
        <v>6000</v>
      </c>
      <c r="H8" s="14">
        <v>6890</v>
      </c>
      <c r="I8" s="14"/>
      <c r="J8" s="14"/>
      <c r="K8" s="14">
        <f t="shared" si="0"/>
        <v>6363.3333333333303</v>
      </c>
      <c r="L8" s="31">
        <f t="shared" si="1"/>
        <v>466.940395910799</v>
      </c>
      <c r="M8" s="31">
        <f t="shared" si="2"/>
        <v>7.3379842207040102</v>
      </c>
      <c r="N8" s="32">
        <f t="shared" si="3"/>
        <v>6363.33</v>
      </c>
      <c r="O8" s="32">
        <f t="shared" si="4"/>
        <v>44543.31</v>
      </c>
    </row>
    <row r="9" spans="1:15" s="1" customFormat="1" ht="27" customHeight="1">
      <c r="A9" s="8">
        <v>5</v>
      </c>
      <c r="B9" s="9" t="s">
        <v>22</v>
      </c>
      <c r="C9" s="10" t="s">
        <v>20</v>
      </c>
      <c r="D9" s="11" t="s">
        <v>21</v>
      </c>
      <c r="E9" s="15">
        <v>6</v>
      </c>
      <c r="F9" s="13">
        <v>14350</v>
      </c>
      <c r="G9" s="14">
        <v>13000</v>
      </c>
      <c r="H9" s="14">
        <v>15220</v>
      </c>
      <c r="I9" s="14"/>
      <c r="J9" s="14"/>
      <c r="K9" s="14">
        <f t="shared" si="0"/>
        <v>14190</v>
      </c>
      <c r="L9" s="31">
        <f t="shared" si="1"/>
        <v>1118.6152153444</v>
      </c>
      <c r="M9" s="31">
        <f t="shared" si="2"/>
        <v>7.8831234344214298</v>
      </c>
      <c r="N9" s="32">
        <f t="shared" si="3"/>
        <v>14190</v>
      </c>
      <c r="O9" s="32">
        <f t="shared" si="4"/>
        <v>85140</v>
      </c>
    </row>
    <row r="10" spans="1:15" s="1" customFormat="1" ht="27" customHeight="1">
      <c r="A10" s="8">
        <v>6</v>
      </c>
      <c r="B10" s="9" t="s">
        <v>23</v>
      </c>
      <c r="C10" s="10" t="s">
        <v>20</v>
      </c>
      <c r="D10" s="15" t="s">
        <v>24</v>
      </c>
      <c r="E10" s="15">
        <v>97</v>
      </c>
      <c r="F10" s="13">
        <v>2750</v>
      </c>
      <c r="G10" s="14">
        <v>2500</v>
      </c>
      <c r="H10" s="14">
        <v>2920</v>
      </c>
      <c r="I10" s="14"/>
      <c r="J10" s="14"/>
      <c r="K10" s="14">
        <f t="shared" si="0"/>
        <v>2723.3333333333298</v>
      </c>
      <c r="L10" s="31">
        <f t="shared" si="1"/>
        <v>211.26602503321101</v>
      </c>
      <c r="M10" s="31">
        <f t="shared" si="2"/>
        <v>7.7576263782084798</v>
      </c>
      <c r="N10" s="32">
        <f t="shared" si="3"/>
        <v>2723.33</v>
      </c>
      <c r="O10" s="32">
        <f t="shared" si="4"/>
        <v>264163.01</v>
      </c>
    </row>
    <row r="11" spans="1:15" s="1" customFormat="1" ht="27" customHeight="1">
      <c r="A11" s="8">
        <v>7</v>
      </c>
      <c r="B11" s="9" t="s">
        <v>23</v>
      </c>
      <c r="C11" s="10" t="s">
        <v>20</v>
      </c>
      <c r="D11" s="15" t="s">
        <v>24</v>
      </c>
      <c r="E11" s="15">
        <v>63</v>
      </c>
      <c r="F11" s="13">
        <v>3050</v>
      </c>
      <c r="G11" s="14">
        <v>2800</v>
      </c>
      <c r="H11" s="14">
        <v>3460</v>
      </c>
      <c r="I11" s="14"/>
      <c r="J11" s="14"/>
      <c r="K11" s="14">
        <f t="shared" si="0"/>
        <v>3103.3333333333298</v>
      </c>
      <c r="L11" s="31">
        <f t="shared" si="1"/>
        <v>333.21664624285103</v>
      </c>
      <c r="M11" s="31">
        <f t="shared" si="2"/>
        <v>10.737378504066101</v>
      </c>
      <c r="N11" s="32">
        <f t="shared" si="3"/>
        <v>3103.33</v>
      </c>
      <c r="O11" s="32">
        <f t="shared" si="4"/>
        <v>195509.79</v>
      </c>
    </row>
    <row r="12" spans="1:15" s="1" customFormat="1" ht="27" customHeight="1">
      <c r="A12" s="8">
        <v>8</v>
      </c>
      <c r="B12" s="9" t="s">
        <v>25</v>
      </c>
      <c r="C12" s="10" t="s">
        <v>20</v>
      </c>
      <c r="D12" s="15" t="s">
        <v>24</v>
      </c>
      <c r="E12" s="15">
        <v>6</v>
      </c>
      <c r="F12" s="13">
        <v>3700</v>
      </c>
      <c r="G12" s="14">
        <v>3500</v>
      </c>
      <c r="H12" s="14">
        <v>4050</v>
      </c>
      <c r="I12" s="14"/>
      <c r="J12" s="14"/>
      <c r="K12" s="14">
        <f t="shared" si="0"/>
        <v>3750</v>
      </c>
      <c r="L12" s="31">
        <f t="shared" si="1"/>
        <v>278.388218141501</v>
      </c>
      <c r="M12" s="31">
        <f t="shared" si="2"/>
        <v>7.4236858171067004</v>
      </c>
      <c r="N12" s="32">
        <f t="shared" si="3"/>
        <v>3750</v>
      </c>
      <c r="O12" s="32">
        <f t="shared" si="4"/>
        <v>22500</v>
      </c>
    </row>
    <row r="13" spans="1:15" s="1" customFormat="1" ht="27" customHeight="1">
      <c r="A13" s="8">
        <v>9</v>
      </c>
      <c r="B13" s="9" t="s">
        <v>26</v>
      </c>
      <c r="C13" s="10" t="s">
        <v>20</v>
      </c>
      <c r="D13" s="15" t="s">
        <v>24</v>
      </c>
      <c r="E13" s="15">
        <v>3</v>
      </c>
      <c r="F13" s="13">
        <v>6400</v>
      </c>
      <c r="G13" s="14">
        <v>6000</v>
      </c>
      <c r="H13" s="14">
        <v>6890</v>
      </c>
      <c r="I13" s="14"/>
      <c r="J13" s="14"/>
      <c r="K13" s="14">
        <f t="shared" si="0"/>
        <v>6430</v>
      </c>
      <c r="L13" s="31">
        <f t="shared" si="1"/>
        <v>445.75778176045299</v>
      </c>
      <c r="M13" s="31">
        <f t="shared" si="2"/>
        <v>6.9324693897426704</v>
      </c>
      <c r="N13" s="32">
        <f t="shared" si="3"/>
        <v>6430</v>
      </c>
      <c r="O13" s="32">
        <f t="shared" si="4"/>
        <v>19290</v>
      </c>
    </row>
    <row r="14" spans="1:15" s="1" customFormat="1" ht="27" customHeight="1">
      <c r="A14" s="8">
        <v>10</v>
      </c>
      <c r="B14" s="9" t="s">
        <v>27</v>
      </c>
      <c r="C14" s="10" t="s">
        <v>20</v>
      </c>
      <c r="D14" s="15" t="s">
        <v>24</v>
      </c>
      <c r="E14" s="15">
        <v>13</v>
      </c>
      <c r="F14" s="13">
        <v>3700</v>
      </c>
      <c r="G14" s="14">
        <v>3300</v>
      </c>
      <c r="H14" s="14">
        <v>3980</v>
      </c>
      <c r="I14" s="14"/>
      <c r="J14" s="14"/>
      <c r="K14" s="14">
        <f t="shared" si="0"/>
        <v>3660</v>
      </c>
      <c r="L14" s="31">
        <f t="shared" si="1"/>
        <v>341.760149812701</v>
      </c>
      <c r="M14" s="31">
        <f t="shared" si="2"/>
        <v>9.3377090112759902</v>
      </c>
      <c r="N14" s="32">
        <f t="shared" si="3"/>
        <v>3660</v>
      </c>
      <c r="O14" s="32">
        <f t="shared" si="4"/>
        <v>47580</v>
      </c>
    </row>
    <row r="15" spans="1:15" s="1" customFormat="1" ht="27" customHeight="1">
      <c r="A15" s="8">
        <v>11</v>
      </c>
      <c r="B15" s="9" t="s">
        <v>27</v>
      </c>
      <c r="C15" s="10" t="s">
        <v>20</v>
      </c>
      <c r="D15" s="15" t="s">
        <v>24</v>
      </c>
      <c r="E15" s="15">
        <v>21</v>
      </c>
      <c r="F15" s="13">
        <v>3300</v>
      </c>
      <c r="G15" s="14">
        <v>2950</v>
      </c>
      <c r="H15" s="14">
        <v>3690</v>
      </c>
      <c r="I15" s="14"/>
      <c r="J15" s="14"/>
      <c r="K15" s="14">
        <f t="shared" si="0"/>
        <v>3313.3333333333298</v>
      </c>
      <c r="L15" s="31">
        <f t="shared" si="1"/>
        <v>370.18013633004898</v>
      </c>
      <c r="M15" s="31">
        <f t="shared" si="2"/>
        <v>11.172438722234901</v>
      </c>
      <c r="N15" s="32">
        <f t="shared" si="3"/>
        <v>3313.33</v>
      </c>
      <c r="O15" s="32">
        <f t="shared" si="4"/>
        <v>69579.929999999993</v>
      </c>
    </row>
    <row r="16" spans="1:15" s="1" customFormat="1" ht="27" customHeight="1">
      <c r="A16" s="8">
        <v>12</v>
      </c>
      <c r="B16" s="9" t="s">
        <v>28</v>
      </c>
      <c r="C16" s="10" t="s">
        <v>20</v>
      </c>
      <c r="D16" s="15" t="s">
        <v>24</v>
      </c>
      <c r="E16" s="15">
        <v>5</v>
      </c>
      <c r="F16" s="13">
        <v>5600</v>
      </c>
      <c r="G16" s="14">
        <v>5000</v>
      </c>
      <c r="H16" s="14">
        <v>5980</v>
      </c>
      <c r="I16" s="14"/>
      <c r="J16" s="14"/>
      <c r="K16" s="14">
        <f t="shared" si="0"/>
        <v>5526.6666666666697</v>
      </c>
      <c r="L16" s="31">
        <f t="shared" si="1"/>
        <v>494.098505698341</v>
      </c>
      <c r="M16" s="31">
        <f t="shared" si="2"/>
        <v>8.9402624674006201</v>
      </c>
      <c r="N16" s="32">
        <f t="shared" si="3"/>
        <v>5526.67</v>
      </c>
      <c r="O16" s="32">
        <f t="shared" si="4"/>
        <v>27633.35</v>
      </c>
    </row>
    <row r="17" spans="1:15" s="1" customFormat="1" ht="27" customHeight="1">
      <c r="A17" s="8">
        <v>13</v>
      </c>
      <c r="B17" s="9" t="s">
        <v>29</v>
      </c>
      <c r="C17" s="10" t="s">
        <v>20</v>
      </c>
      <c r="D17" s="15" t="s">
        <v>30</v>
      </c>
      <c r="E17" s="15">
        <v>30</v>
      </c>
      <c r="F17" s="13">
        <v>40</v>
      </c>
      <c r="G17" s="14">
        <v>36</v>
      </c>
      <c r="H17" s="14">
        <v>43</v>
      </c>
      <c r="I17" s="14"/>
      <c r="J17" s="14"/>
      <c r="K17" s="14">
        <f t="shared" si="0"/>
        <v>39.6666666666667</v>
      </c>
      <c r="L17" s="31">
        <f t="shared" si="1"/>
        <v>3.5118845842842501</v>
      </c>
      <c r="M17" s="31">
        <f t="shared" si="2"/>
        <v>8.8534905486157491</v>
      </c>
      <c r="N17" s="32">
        <f t="shared" si="3"/>
        <v>39.67</v>
      </c>
      <c r="O17" s="32">
        <f t="shared" si="4"/>
        <v>1190.0999999999999</v>
      </c>
    </row>
    <row r="18" spans="1:15" s="1" customFormat="1" ht="27" customHeight="1">
      <c r="A18" s="8">
        <v>14</v>
      </c>
      <c r="B18" s="9" t="s">
        <v>31</v>
      </c>
      <c r="C18" s="10" t="s">
        <v>20</v>
      </c>
      <c r="D18" s="15" t="s">
        <v>30</v>
      </c>
      <c r="E18" s="15">
        <v>30</v>
      </c>
      <c r="F18" s="13">
        <v>105</v>
      </c>
      <c r="G18" s="14">
        <v>80</v>
      </c>
      <c r="H18" s="14">
        <v>120</v>
      </c>
      <c r="I18" s="14"/>
      <c r="J18" s="14"/>
      <c r="K18" s="14">
        <f t="shared" si="0"/>
        <v>101.666666666667</v>
      </c>
      <c r="L18" s="31">
        <f t="shared" si="1"/>
        <v>20.207259421636898</v>
      </c>
      <c r="M18" s="31">
        <f t="shared" si="2"/>
        <v>19.8759928737412</v>
      </c>
      <c r="N18" s="32">
        <f t="shared" si="3"/>
        <v>101.67</v>
      </c>
      <c r="O18" s="32">
        <f t="shared" si="4"/>
        <v>3050.1</v>
      </c>
    </row>
    <row r="19" spans="1:15" s="1" customFormat="1" ht="27" customHeight="1">
      <c r="A19" s="8">
        <v>15</v>
      </c>
      <c r="B19" s="9" t="s">
        <v>32</v>
      </c>
      <c r="C19" s="10" t="s">
        <v>20</v>
      </c>
      <c r="D19" s="15" t="s">
        <v>30</v>
      </c>
      <c r="E19" s="15">
        <v>5</v>
      </c>
      <c r="F19" s="13">
        <v>1350</v>
      </c>
      <c r="G19" s="14">
        <v>1200</v>
      </c>
      <c r="H19" s="14">
        <v>1560</v>
      </c>
      <c r="I19" s="14"/>
      <c r="J19" s="14"/>
      <c r="K19" s="14">
        <f t="shared" si="0"/>
        <v>1370</v>
      </c>
      <c r="L19" s="31">
        <f t="shared" si="1"/>
        <v>180.83141320025101</v>
      </c>
      <c r="M19" s="31">
        <f t="shared" si="2"/>
        <v>13.1993732262957</v>
      </c>
      <c r="N19" s="32">
        <f t="shared" si="3"/>
        <v>1370</v>
      </c>
      <c r="O19" s="32">
        <f t="shared" si="4"/>
        <v>6850</v>
      </c>
    </row>
    <row r="20" spans="1:15" s="1" customFormat="1" ht="27" customHeight="1">
      <c r="A20" s="8">
        <v>16</v>
      </c>
      <c r="B20" s="9" t="s">
        <v>33</v>
      </c>
      <c r="C20" s="10" t="s">
        <v>20</v>
      </c>
      <c r="D20" s="15" t="s">
        <v>30</v>
      </c>
      <c r="E20" s="15">
        <v>5</v>
      </c>
      <c r="F20" s="13">
        <v>2200</v>
      </c>
      <c r="G20" s="14">
        <v>2000</v>
      </c>
      <c r="H20" s="14">
        <v>2450</v>
      </c>
      <c r="I20" s="14"/>
      <c r="J20" s="14"/>
      <c r="K20" s="14">
        <f t="shared" si="0"/>
        <v>2216.6666666666702</v>
      </c>
      <c r="L20" s="31">
        <f t="shared" si="1"/>
        <v>225.462487641145</v>
      </c>
      <c r="M20" s="31">
        <f t="shared" si="2"/>
        <v>10.171240043961401</v>
      </c>
      <c r="N20" s="32">
        <f t="shared" si="3"/>
        <v>2216.67</v>
      </c>
      <c r="O20" s="32">
        <f t="shared" si="4"/>
        <v>11083.35</v>
      </c>
    </row>
    <row r="21" spans="1:15" s="1" customFormat="1" ht="27" customHeight="1">
      <c r="A21" s="8">
        <v>17</v>
      </c>
      <c r="B21" s="9" t="s">
        <v>34</v>
      </c>
      <c r="C21" s="10" t="s">
        <v>20</v>
      </c>
      <c r="D21" s="15" t="s">
        <v>30</v>
      </c>
      <c r="E21" s="15">
        <v>5</v>
      </c>
      <c r="F21" s="13">
        <v>1150</v>
      </c>
      <c r="G21" s="14">
        <v>1000</v>
      </c>
      <c r="H21" s="14">
        <v>1320</v>
      </c>
      <c r="I21" s="14"/>
      <c r="J21" s="14"/>
      <c r="K21" s="14">
        <f t="shared" si="0"/>
        <v>1156.6666666666699</v>
      </c>
      <c r="L21" s="31">
        <f t="shared" si="1"/>
        <v>160.10413278030401</v>
      </c>
      <c r="M21" s="31">
        <f t="shared" si="2"/>
        <v>13.8418558599687</v>
      </c>
      <c r="N21" s="32">
        <f t="shared" si="3"/>
        <v>1156.67</v>
      </c>
      <c r="O21" s="32">
        <f t="shared" si="4"/>
        <v>5783.35</v>
      </c>
    </row>
    <row r="22" spans="1:15" s="1" customFormat="1" ht="27" customHeight="1">
      <c r="A22" s="8">
        <v>18</v>
      </c>
      <c r="B22" s="9" t="s">
        <v>35</v>
      </c>
      <c r="C22" s="10" t="s">
        <v>20</v>
      </c>
      <c r="D22" s="15" t="s">
        <v>30</v>
      </c>
      <c r="E22" s="15">
        <v>5</v>
      </c>
      <c r="F22" s="13">
        <v>370</v>
      </c>
      <c r="G22" s="14">
        <v>300</v>
      </c>
      <c r="H22" s="14">
        <v>405</v>
      </c>
      <c r="I22" s="14"/>
      <c r="J22" s="14"/>
      <c r="K22" s="14">
        <f t="shared" si="0"/>
        <v>358.33333333333297</v>
      </c>
      <c r="L22" s="31">
        <f t="shared" si="1"/>
        <v>53.463383107818103</v>
      </c>
      <c r="M22" s="31">
        <f t="shared" si="2"/>
        <v>14.9200138905539</v>
      </c>
      <c r="N22" s="32">
        <f t="shared" si="3"/>
        <v>358.33</v>
      </c>
      <c r="O22" s="32">
        <f t="shared" si="4"/>
        <v>1791.65</v>
      </c>
    </row>
    <row r="23" spans="1:15" s="1" customFormat="1" ht="27" customHeight="1">
      <c r="A23" s="8">
        <v>19</v>
      </c>
      <c r="B23" s="9" t="s">
        <v>36</v>
      </c>
      <c r="C23" s="10" t="s">
        <v>20</v>
      </c>
      <c r="D23" s="15" t="s">
        <v>30</v>
      </c>
      <c r="E23" s="15">
        <v>10</v>
      </c>
      <c r="F23" s="13">
        <v>420</v>
      </c>
      <c r="G23" s="14">
        <v>400</v>
      </c>
      <c r="H23" s="14">
        <v>480</v>
      </c>
      <c r="I23" s="14"/>
      <c r="J23" s="14"/>
      <c r="K23" s="14">
        <f t="shared" si="0"/>
        <v>433.33333333333297</v>
      </c>
      <c r="L23" s="31">
        <f t="shared" si="1"/>
        <v>41.6333199893227</v>
      </c>
      <c r="M23" s="31">
        <f t="shared" si="2"/>
        <v>9.6076892283052295</v>
      </c>
      <c r="N23" s="32">
        <f t="shared" si="3"/>
        <v>433.33</v>
      </c>
      <c r="O23" s="32">
        <f t="shared" si="4"/>
        <v>4333.3</v>
      </c>
    </row>
    <row r="24" spans="1:15" s="1" customFormat="1" ht="27" customHeight="1">
      <c r="A24" s="8">
        <v>20</v>
      </c>
      <c r="B24" s="9" t="s">
        <v>19</v>
      </c>
      <c r="C24" s="10" t="s">
        <v>20</v>
      </c>
      <c r="D24" s="11" t="s">
        <v>21</v>
      </c>
      <c r="E24" s="15">
        <v>7</v>
      </c>
      <c r="F24" s="13">
        <v>5400</v>
      </c>
      <c r="G24" s="14">
        <v>5000</v>
      </c>
      <c r="H24" s="14">
        <v>5650</v>
      </c>
      <c r="I24" s="14"/>
      <c r="J24" s="14"/>
      <c r="K24" s="14">
        <f t="shared" si="0"/>
        <v>5350</v>
      </c>
      <c r="L24" s="31">
        <f t="shared" si="1"/>
        <v>327.87192621510002</v>
      </c>
      <c r="M24" s="31">
        <f t="shared" si="2"/>
        <v>6.1284472189738297</v>
      </c>
      <c r="N24" s="32">
        <f t="shared" si="3"/>
        <v>5350</v>
      </c>
      <c r="O24" s="32">
        <f t="shared" si="4"/>
        <v>37450</v>
      </c>
    </row>
    <row r="25" spans="1:15" s="1" customFormat="1" ht="27" customHeight="1">
      <c r="A25" s="8">
        <v>21</v>
      </c>
      <c r="B25" s="9" t="s">
        <v>37</v>
      </c>
      <c r="C25" s="10" t="s">
        <v>20</v>
      </c>
      <c r="D25" s="11" t="s">
        <v>21</v>
      </c>
      <c r="E25" s="15">
        <v>1</v>
      </c>
      <c r="F25" s="13">
        <v>4800</v>
      </c>
      <c r="G25" s="14">
        <v>4500</v>
      </c>
      <c r="H25" s="14">
        <v>5150</v>
      </c>
      <c r="I25" s="14"/>
      <c r="J25" s="14"/>
      <c r="K25" s="14">
        <f t="shared" si="0"/>
        <v>4816.6666666666697</v>
      </c>
      <c r="L25" s="31">
        <f t="shared" si="1"/>
        <v>325.32035493238601</v>
      </c>
      <c r="M25" s="31">
        <f t="shared" si="2"/>
        <v>6.7540558117450296</v>
      </c>
      <c r="N25" s="32">
        <f t="shared" si="3"/>
        <v>4816.67</v>
      </c>
      <c r="O25" s="32">
        <f t="shared" si="4"/>
        <v>4816.67</v>
      </c>
    </row>
    <row r="26" spans="1:15" s="1" customFormat="1" ht="27" customHeight="1">
      <c r="A26" s="8">
        <v>22</v>
      </c>
      <c r="B26" s="9" t="s">
        <v>19</v>
      </c>
      <c r="C26" s="10" t="s">
        <v>20</v>
      </c>
      <c r="D26" s="11" t="s">
        <v>21</v>
      </c>
      <c r="E26" s="15">
        <v>6</v>
      </c>
      <c r="F26" s="13">
        <v>12560</v>
      </c>
      <c r="G26" s="14">
        <v>11000</v>
      </c>
      <c r="H26" s="14">
        <v>13220</v>
      </c>
      <c r="I26" s="14"/>
      <c r="J26" s="14"/>
      <c r="K26" s="14">
        <f t="shared" si="0"/>
        <v>12260</v>
      </c>
      <c r="L26" s="31">
        <f t="shared" si="1"/>
        <v>1140</v>
      </c>
      <c r="M26" s="31">
        <f t="shared" si="2"/>
        <v>9.2985318107667201</v>
      </c>
      <c r="N26" s="32">
        <f t="shared" si="3"/>
        <v>12260</v>
      </c>
      <c r="O26" s="32">
        <f t="shared" si="4"/>
        <v>73560</v>
      </c>
    </row>
    <row r="27" spans="1:15" s="1" customFormat="1" ht="27" customHeight="1">
      <c r="A27" s="8">
        <v>23</v>
      </c>
      <c r="B27" s="9" t="s">
        <v>37</v>
      </c>
      <c r="C27" s="10" t="s">
        <v>20</v>
      </c>
      <c r="D27" s="11" t="s">
        <v>21</v>
      </c>
      <c r="E27" s="15">
        <v>2</v>
      </c>
      <c r="F27" s="13">
        <v>9870</v>
      </c>
      <c r="G27" s="14">
        <v>9000</v>
      </c>
      <c r="H27" s="14">
        <v>10350</v>
      </c>
      <c r="I27" s="14"/>
      <c r="J27" s="14"/>
      <c r="K27" s="14">
        <f t="shared" si="0"/>
        <v>9740</v>
      </c>
      <c r="L27" s="31">
        <f t="shared" si="1"/>
        <v>684.32448443702503</v>
      </c>
      <c r="M27" s="31">
        <f t="shared" si="2"/>
        <v>7.0259187313862901</v>
      </c>
      <c r="N27" s="32">
        <f t="shared" si="3"/>
        <v>9740</v>
      </c>
      <c r="O27" s="32">
        <f t="shared" si="4"/>
        <v>19480</v>
      </c>
    </row>
    <row r="28" spans="1:15" s="1" customFormat="1" ht="27" customHeight="1">
      <c r="A28" s="8">
        <v>24</v>
      </c>
      <c r="B28" s="9" t="s">
        <v>38</v>
      </c>
      <c r="C28" s="10" t="s">
        <v>20</v>
      </c>
      <c r="D28" s="15" t="s">
        <v>24</v>
      </c>
      <c r="E28" s="15">
        <v>7</v>
      </c>
      <c r="F28" s="13">
        <v>3890</v>
      </c>
      <c r="G28" s="14">
        <v>3500</v>
      </c>
      <c r="H28" s="14">
        <v>4150</v>
      </c>
      <c r="I28" s="14"/>
      <c r="J28" s="14"/>
      <c r="K28" s="14">
        <f t="shared" si="0"/>
        <v>3846.6666666666702</v>
      </c>
      <c r="L28" s="31">
        <f t="shared" si="1"/>
        <v>327.15949219506598</v>
      </c>
      <c r="M28" s="31">
        <f t="shared" si="2"/>
        <v>8.5050127953656602</v>
      </c>
      <c r="N28" s="32">
        <f t="shared" si="3"/>
        <v>3846.67</v>
      </c>
      <c r="O28" s="32">
        <f t="shared" si="4"/>
        <v>26926.69</v>
      </c>
    </row>
    <row r="29" spans="1:15" s="1" customFormat="1" ht="27" customHeight="1">
      <c r="A29" s="8">
        <v>25</v>
      </c>
      <c r="B29" s="9" t="s">
        <v>39</v>
      </c>
      <c r="C29" s="10" t="s">
        <v>20</v>
      </c>
      <c r="D29" s="15" t="s">
        <v>24</v>
      </c>
      <c r="E29" s="15">
        <v>6</v>
      </c>
      <c r="F29" s="13">
        <v>5680</v>
      </c>
      <c r="G29" s="14">
        <v>5000</v>
      </c>
      <c r="H29" s="14">
        <v>5990</v>
      </c>
      <c r="I29" s="14"/>
      <c r="J29" s="14"/>
      <c r="K29" s="14">
        <f t="shared" si="0"/>
        <v>5556.6666666666697</v>
      </c>
      <c r="L29" s="31">
        <f t="shared" si="1"/>
        <v>506.39246966491601</v>
      </c>
      <c r="M29" s="31">
        <f t="shared" si="2"/>
        <v>9.1132418056073696</v>
      </c>
      <c r="N29" s="32">
        <f t="shared" si="3"/>
        <v>5556.67</v>
      </c>
      <c r="O29" s="32">
        <f t="shared" si="4"/>
        <v>33340.019999999997</v>
      </c>
    </row>
    <row r="30" spans="1:15" s="1" customFormat="1" ht="27" customHeight="1">
      <c r="A30" s="8">
        <v>26</v>
      </c>
      <c r="B30" s="9" t="s">
        <v>40</v>
      </c>
      <c r="C30" s="10" t="s">
        <v>20</v>
      </c>
      <c r="D30" s="15" t="s">
        <v>30</v>
      </c>
      <c r="E30" s="15">
        <v>9</v>
      </c>
      <c r="F30" s="13">
        <v>2560</v>
      </c>
      <c r="G30" s="14">
        <v>2300</v>
      </c>
      <c r="H30" s="14">
        <v>2750</v>
      </c>
      <c r="I30" s="14"/>
      <c r="J30" s="14"/>
      <c r="K30" s="14">
        <f t="shared" si="0"/>
        <v>2536.6666666666702</v>
      </c>
      <c r="L30" s="31">
        <f t="shared" si="1"/>
        <v>225.90558499809899</v>
      </c>
      <c r="M30" s="31">
        <f t="shared" si="2"/>
        <v>8.9056078185847198</v>
      </c>
      <c r="N30" s="32">
        <f t="shared" si="3"/>
        <v>2536.67</v>
      </c>
      <c r="O30" s="32">
        <f t="shared" si="4"/>
        <v>22830.03</v>
      </c>
    </row>
    <row r="31" spans="1:15" s="1" customFormat="1" ht="27" customHeight="1">
      <c r="A31" s="8">
        <v>27</v>
      </c>
      <c r="B31" s="9" t="s">
        <v>41</v>
      </c>
      <c r="C31" s="10" t="s">
        <v>20</v>
      </c>
      <c r="D31" s="15" t="s">
        <v>30</v>
      </c>
      <c r="E31" s="15">
        <v>100</v>
      </c>
      <c r="F31" s="13">
        <v>420</v>
      </c>
      <c r="G31" s="14">
        <v>350</v>
      </c>
      <c r="H31" s="14">
        <v>475</v>
      </c>
      <c r="I31" s="14"/>
      <c r="J31" s="14"/>
      <c r="K31" s="14">
        <f t="shared" si="0"/>
        <v>415</v>
      </c>
      <c r="L31" s="31">
        <f t="shared" si="1"/>
        <v>62.649820430708303</v>
      </c>
      <c r="M31" s="31">
        <f t="shared" si="2"/>
        <v>15.0963422724598</v>
      </c>
      <c r="N31" s="32">
        <f t="shared" si="3"/>
        <v>415</v>
      </c>
      <c r="O31" s="32">
        <f t="shared" si="4"/>
        <v>41500</v>
      </c>
    </row>
    <row r="32" spans="1:15" s="2" customFormat="1" ht="21" customHeight="1">
      <c r="A32" s="8"/>
      <c r="B32" s="16"/>
      <c r="C32" s="17"/>
      <c r="D32" s="18"/>
      <c r="E32" s="19"/>
      <c r="F32" s="20"/>
      <c r="G32" s="21"/>
      <c r="H32" s="14"/>
      <c r="I32" s="14"/>
      <c r="J32" s="14"/>
      <c r="K32" s="14"/>
      <c r="L32" s="31"/>
      <c r="M32" s="31"/>
      <c r="N32" s="32"/>
      <c r="O32" s="32">
        <f>SUM(O5:O31)</f>
        <v>2006184.65</v>
      </c>
    </row>
    <row r="33" spans="1:16" s="2" customFormat="1" ht="21" customHeight="1">
      <c r="A33" s="8"/>
      <c r="B33" s="22"/>
      <c r="C33" s="23"/>
      <c r="D33" s="23"/>
      <c r="E33" s="23"/>
      <c r="F33" s="23"/>
      <c r="G33" s="23"/>
    </row>
    <row r="34" spans="1:16" ht="15.75" customHeight="1">
      <c r="A34" s="41" t="s">
        <v>42</v>
      </c>
      <c r="B34" s="42"/>
      <c r="C34" s="42"/>
      <c r="D34" s="42"/>
      <c r="E34" s="42"/>
      <c r="F34" s="42"/>
      <c r="G34" s="42"/>
      <c r="H34" s="25">
        <f>O32</f>
        <v>2006184.65</v>
      </c>
      <c r="I34" s="26"/>
      <c r="J34" s="33">
        <f>N32</f>
        <v>0</v>
      </c>
      <c r="K34" s="34" t="s">
        <v>43</v>
      </c>
      <c r="L34" s="34"/>
      <c r="M34" s="34"/>
      <c r="N34" s="35"/>
    </row>
    <row r="35" spans="1:16" ht="15.75">
      <c r="A35" s="26"/>
      <c r="B35" s="26"/>
    </row>
    <row r="36" spans="1:16" ht="19.899999999999999" customHeight="1">
      <c r="A36" s="43" t="s">
        <v>44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6" ht="15.75">
      <c r="A37" s="27"/>
      <c r="B37" s="27"/>
    </row>
    <row r="38" spans="1:16" s="3" customFormat="1" ht="15">
      <c r="B38" s="44" t="s">
        <v>45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6" s="2" customFormat="1" ht="21" customHeight="1">
      <c r="A39" s="5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s="2" customFormat="1" ht="21" customHeight="1">
      <c r="A40" s="24"/>
      <c r="B40" s="45" t="s">
        <v>46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</sheetData>
  <mergeCells count="14">
    <mergeCell ref="A34:G34"/>
    <mergeCell ref="A36:O36"/>
    <mergeCell ref="B38:N38"/>
    <mergeCell ref="B40:P40"/>
    <mergeCell ref="A3:A4"/>
    <mergeCell ref="B3:B4"/>
    <mergeCell ref="C3:C4"/>
    <mergeCell ref="D3:D4"/>
    <mergeCell ref="E3:E4"/>
    <mergeCell ref="M1:O1"/>
    <mergeCell ref="A2:O2"/>
    <mergeCell ref="F3:H3"/>
    <mergeCell ref="K3:M3"/>
    <mergeCell ref="N3:O3"/>
  </mergeCells>
  <pageMargins left="0.7" right="0.7" top="0.75" bottom="0.75" header="0.3" footer="0.3"/>
  <pageSetup paperSize="9" scale="36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Немеляйнен Наталья Александровна</cp:lastModifiedBy>
  <cp:revision>4</cp:revision>
  <dcterms:created xsi:type="dcterms:W3CDTF">2014-05-19T23:28:00Z</dcterms:created>
  <dcterms:modified xsi:type="dcterms:W3CDTF">2025-06-10T08:59:51Z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0476C260D90A4257BFAFC687FF6FD8E1_13</vt:lpwstr>
  </property>
  <property fmtid="{D5CDD505-2E9C-101B-9397-08002B2CF9AE}" pid="3" name="KSOProductBuildVer">
    <vt:lpwstr>1049-12.2.0.21179</vt:lpwstr>
  </property>
</Properties>
</file>