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284" windowHeight="9047"/>
  </bookViews>
  <sheets>
    <sheet name="НМЦД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<sst xmlns="http://schemas.openxmlformats.org/spreadsheetml/2006/main" count="80" uniqueCount="44">
  <si>
    <t>Приложение № 1 к Разделу 2. "Информационная карта аукциона в электронной форме"</t>
  </si>
  <si>
    <t xml:space="preserve">Обоснование начальной (максимальной) цены Договора на поставку товара (согласно Технического задания)
</t>
  </si>
  <si>
    <t>№</t>
  </si>
  <si>
    <t xml:space="preserve">Наименование товара (работ, услуг) 
</t>
  </si>
  <si>
    <t>Основные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</si>
  <si>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</si>
  <si>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</si>
  <si>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</si>
  <si>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</si>
  <si>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</si>
  <si>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</si>
  <si>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</si>
  <si>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</si>
  <si>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</si>
  <si>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</si>
  <si>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</si>
  <si>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</si>
  <si>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rFont val="Times New Roman"/>
        <charset val="134"/>
      </rPr>
      <t xml:space="preserve">коэффициент вариации цен V (%)           </t>
    </r>
    <r>
      <rPr>
        <i/>
        <sz val="11"/>
        <rFont val="Times New Roman"/>
        <charset val="13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</si>
  <si>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</si>
  <si>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</si>
  <si>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Верстаки серии PROFI M</t>
  </si>
  <si>
    <t>в соответствии с ТЗ</t>
  </si>
  <si>
    <t>шт</t>
  </si>
  <si>
    <t>Паяльник с регулировкой температуры Element 947-II 60W</t>
  </si>
  <si>
    <t>Припой для пайки оловянно-свинцовый ПОС-61 диаметр 2мм, дли- на 1м, 26-28г</t>
  </si>
  <si>
    <t>Паяльная станция ELEMENT 985D</t>
  </si>
  <si>
    <t>Набор отверток магнитных 8 предметов в кейсе, для точных работ, Bartex</t>
  </si>
  <si>
    <t>Аккумуляторная отвертка ЗУБР ViX 3.6 В ЗО-Е-3.6 Ли</t>
  </si>
  <si>
    <t>Термопистолет клеевой DEKO DKGG100 100Вт SET4 с подставкой</t>
  </si>
  <si>
    <t>Аккумуляторная дрель-шуруповерт ИНТЕРСКОЛ ДА-10/12В 36, 12 В, 1450 об/мин, с 2 АКБ 2 Ач и ЗУ (687.2.2.70)</t>
  </si>
  <si>
    <t>Аккумуляторная угловая шлифмашина ИНТЕРСКОЛ УШМ-76/12В, 12 В, 76 мм, 18650 об/мин, с 2 АКБ 2 Ач и ЗУ (644.2.2.70)</t>
  </si>
  <si>
    <t>Сверло с цилиндрическим хвостовиком удлиненное 1х56х33 мм Резолюкс 24510</t>
  </si>
  <si>
    <t>Сверло по металлу (2 мм; Р6М5) STV 00-00001135</t>
  </si>
  <si>
    <t>Сверло по металлу (3 мм; Р6М5) STV 00-00001137</t>
  </si>
  <si>
    <t>Сверло по металлу HSS 4 мм, 1 шт PARK 107343</t>
  </si>
  <si>
    <t>Сверло по металлу (5х52х86 мм; ц/х; Р6М5; В; 118) ТехноСталь t116050</t>
  </si>
  <si>
    <t>Тиски SPARTA 50 мм, крепление для стола 185075</t>
  </si>
  <si>
    <t>Настольные усиленные тиски FIT 59506</t>
  </si>
  <si>
    <t>Набор напильников по металлу VIRA 200 мм, зернистость 2 820006 (маленьких)</t>
  </si>
  <si>
    <t>Стеллаж MS Standart 2000/1000/500, 5 полок</t>
  </si>
  <si>
    <t>Универсальные клеевые стержни STAYER Universal 11х200 мм 40 шт</t>
  </si>
  <si>
    <t>В результате проведенного расчета Н(М)ЦД договора составила:</t>
  </si>
  <si>
    <t>рублей</t>
  </si>
  <si>
    <t xml:space="preserve">При определениеии начальной (максимальной) цены Договора на поставку товара (согласно Технического задания)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</si>
</sst>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#########"/>
    <numFmt numFmtId="181" formatCode="#\ ##0.00"/>
  </numFmts>
  <fonts count="34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b/>
      <sz val="12"/>
      <name val="Times New Roman"/>
      <charset val="20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0"/>
      <color rgb="FF000000"/>
      <name val="Times New Roman"/>
      <charset val="204"/>
    </font>
    <font>
      <sz val="10"/>
      <name val="Times New Roman"/>
      <charset val="0"/>
    </font>
    <font>
      <sz val="11"/>
      <color rgb="FF000000"/>
      <name val="Times New Roman"/>
      <charset val="204"/>
    </font>
    <font>
      <sz val="11"/>
      <color theme="1"/>
      <name val="Times New Roman"/>
      <charset val="13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2"/>
      <name val="Times New Roman"/>
      <charset val="134"/>
    </font>
    <font>
      <sz val="12"/>
      <name val="Times New Roman"/>
      <charset val="204"/>
    </font>
    <font>
      <b/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18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81" fontId="9" fillId="0" borderId="1" xfId="0" applyNumberFormat="1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 wrapText="1"/>
    </xf>
    <xf numFmtId="18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8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9525</xdr:colOff>
      <xdr:row>3</xdr:row>
      <xdr:rowOff>1476374</xdr:rowOff>
    </xdr:from>
    <xdr:to>
      <xdr:col>13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tretch>
          <a:fillRect/>
        </a:stretch>
      </xdr:blipFill>
      <xdr:spPr>
        <a:xfrm>
          <a:off x="12150090" y="3485515"/>
          <a:ext cx="590550" cy="34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169208</xdr:colOff>
      <xdr:row>3</xdr:row>
      <xdr:rowOff>1266265</xdr:rowOff>
    </xdr:from>
    <xdr:to>
      <xdr:col>12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2"/>
        <a:stretch>
          <a:fillRect/>
        </a:stretch>
      </xdr:blipFill>
      <xdr:spPr>
        <a:xfrm>
          <a:off x="11022965" y="3275965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zoomScale="90" zoomScaleNormal="90" workbookViewId="0">
      <selection activeCell="E21" sqref="E21"/>
    </sheetView>
  </sheetViews>
  <sheetFormatPr defaultColWidth="9.13888888888889" defaultRowHeight="13.2"/>
  <cols>
    <col min="1" max="1" width="3.13888888888889" style="2" customWidth="1"/>
    <col min="2" max="2" width="31.4259259259259" style="2" customWidth="1"/>
    <col min="3" max="4" width="20.5740740740741" style="2" customWidth="1"/>
    <col min="5" max="5" width="7.85185185185185" style="2" customWidth="1"/>
    <col min="6" max="6" width="8.85185185185185" style="2" customWidth="1"/>
    <col min="7" max="7" width="15.5740740740741" style="2" customWidth="1"/>
    <col min="8" max="8" width="16.287037037037" style="2" customWidth="1"/>
    <col min="9" max="9" width="15.8518518518519" style="2" customWidth="1"/>
    <col min="10" max="11" width="15.8518518518519" style="2" hidden="1" customWidth="1"/>
    <col min="12" max="12" width="18.1388888888889" style="2" customWidth="1"/>
    <col min="13" max="13" width="18.7592592592593" style="2" customWidth="1"/>
    <col min="14" max="14" width="12.462962962963" style="2" customWidth="1"/>
    <col min="15" max="15" width="17.4259259259259" style="2" customWidth="1"/>
    <col min="16" max="16" width="16.287037037037" style="2" customWidth="1"/>
    <col min="17" max="16384" width="9.13888888888889" style="2"/>
  </cols>
  <sheetData>
    <row r="1" ht="67.5" customHeight="1" spans="12:16">
      <c r="L1" s="23"/>
      <c r="M1" s="23"/>
      <c r="N1" s="24" t="s">
        <v>0</v>
      </c>
      <c r="O1" s="25"/>
      <c r="P1" s="25"/>
    </row>
    <row r="2" ht="39.75" customHeight="1" spans="1:1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1" customHeight="1" spans="1:16">
      <c r="A3" s="5" t="s">
        <v>2</v>
      </c>
      <c r="B3" s="5" t="s">
        <v>3</v>
      </c>
      <c r="C3" s="5"/>
      <c r="D3" s="5" t="s">
        <v>4</v>
      </c>
      <c r="E3" s="5" t="s">
        <v>5</v>
      </c>
      <c r="F3" s="5" t="s">
        <v>6</v>
      </c>
      <c r="G3" s="5" t="s">
        <v>7</v>
      </c>
      <c r="H3" s="5"/>
      <c r="I3" s="5"/>
      <c r="J3" s="5"/>
      <c r="K3" s="5"/>
      <c r="L3" s="26" t="s">
        <v>8</v>
      </c>
      <c r="M3" s="26"/>
      <c r="N3" s="26"/>
      <c r="O3" s="27" t="s">
        <v>9</v>
      </c>
      <c r="P3" s="27"/>
    </row>
    <row r="4" ht="165" customHeight="1" spans="1:16">
      <c r="A4" s="5"/>
      <c r="B4" s="5"/>
      <c r="C4" s="5"/>
      <c r="D4" s="5"/>
      <c r="E4" s="6"/>
      <c r="F4" s="6"/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27" t="s">
        <v>18</v>
      </c>
      <c r="P4" s="27" t="s">
        <v>19</v>
      </c>
    </row>
    <row r="5" s="1" customFormat="1" ht="30" customHeight="1" spans="1:16">
      <c r="A5" s="7">
        <v>1</v>
      </c>
      <c r="B5" s="8" t="s">
        <v>20</v>
      </c>
      <c r="C5" s="8"/>
      <c r="D5" s="9" t="s">
        <v>21</v>
      </c>
      <c r="E5" s="8" t="s">
        <v>22</v>
      </c>
      <c r="F5" s="10">
        <v>1</v>
      </c>
      <c r="G5" s="11">
        <v>139500</v>
      </c>
      <c r="H5" s="11">
        <v>170500</v>
      </c>
      <c r="I5" s="11">
        <v>155000</v>
      </c>
      <c r="J5" s="17"/>
      <c r="K5" s="17"/>
      <c r="L5" s="17">
        <f>AVERAGE(G5:I5)</f>
        <v>155000</v>
      </c>
      <c r="M5" s="28">
        <f t="shared" ref="M5:M24" si="0">SQRT(((SUM((POWER(I5-L5,2)),(POWER(H5-L5,2)),(POWER(G5-L5,2)))/(COLUMNS(G5:I5)-1))))</f>
        <v>15500</v>
      </c>
      <c r="N5" s="28">
        <f t="shared" ref="N5:N24" si="1">M5/L5*100</f>
        <v>10</v>
      </c>
      <c r="O5" s="29">
        <f t="shared" ref="O5:O24" si="2">ROUND(L5,2)</f>
        <v>155000</v>
      </c>
      <c r="P5" s="29">
        <f t="shared" ref="P5:P24" si="3">O5*F5</f>
        <v>155000</v>
      </c>
    </row>
    <row r="6" s="1" customFormat="1" ht="27" customHeight="1" spans="1:16">
      <c r="A6" s="7">
        <v>2</v>
      </c>
      <c r="B6" s="8" t="s">
        <v>23</v>
      </c>
      <c r="C6" s="8"/>
      <c r="D6" s="9" t="s">
        <v>21</v>
      </c>
      <c r="E6" s="8" t="s">
        <v>22</v>
      </c>
      <c r="F6" s="10">
        <v>2</v>
      </c>
      <c r="G6" s="11">
        <v>1800</v>
      </c>
      <c r="H6" s="11">
        <v>2200</v>
      </c>
      <c r="I6" s="11">
        <v>2000</v>
      </c>
      <c r="J6" s="17"/>
      <c r="K6" s="17"/>
      <c r="L6" s="17">
        <f t="shared" ref="L5:L24" si="4">AVERAGE(G6:I6)</f>
        <v>2000</v>
      </c>
      <c r="M6" s="28">
        <f t="shared" si="0"/>
        <v>200</v>
      </c>
      <c r="N6" s="28">
        <f t="shared" si="1"/>
        <v>10</v>
      </c>
      <c r="O6" s="29">
        <f t="shared" si="2"/>
        <v>2000</v>
      </c>
      <c r="P6" s="29">
        <f t="shared" si="3"/>
        <v>4000</v>
      </c>
    </row>
    <row r="7" s="1" customFormat="1" ht="28" customHeight="1" spans="1:16">
      <c r="A7" s="7">
        <v>3</v>
      </c>
      <c r="B7" s="8" t="s">
        <v>24</v>
      </c>
      <c r="C7" s="8"/>
      <c r="D7" s="9" t="s">
        <v>21</v>
      </c>
      <c r="E7" s="8" t="s">
        <v>22</v>
      </c>
      <c r="F7" s="10">
        <v>1</v>
      </c>
      <c r="G7" s="11">
        <v>495</v>
      </c>
      <c r="H7" s="11">
        <v>605</v>
      </c>
      <c r="I7" s="11">
        <v>550</v>
      </c>
      <c r="J7" s="17"/>
      <c r="K7" s="17"/>
      <c r="L7" s="17">
        <f t="shared" si="4"/>
        <v>550</v>
      </c>
      <c r="M7" s="28">
        <f t="shared" si="0"/>
        <v>55</v>
      </c>
      <c r="N7" s="28">
        <f t="shared" si="1"/>
        <v>10</v>
      </c>
      <c r="O7" s="29">
        <f t="shared" si="2"/>
        <v>550</v>
      </c>
      <c r="P7" s="29">
        <f t="shared" si="3"/>
        <v>550</v>
      </c>
    </row>
    <row r="8" s="1" customFormat="1" ht="36" customHeight="1" spans="1:16">
      <c r="A8" s="7">
        <v>4</v>
      </c>
      <c r="B8" s="8" t="s">
        <v>25</v>
      </c>
      <c r="C8" s="8"/>
      <c r="D8" s="9" t="s">
        <v>21</v>
      </c>
      <c r="E8" s="8" t="s">
        <v>22</v>
      </c>
      <c r="F8" s="10">
        <v>2</v>
      </c>
      <c r="G8" s="11">
        <v>8730</v>
      </c>
      <c r="H8" s="11">
        <v>10670</v>
      </c>
      <c r="I8" s="11">
        <v>9700</v>
      </c>
      <c r="J8" s="17"/>
      <c r="K8" s="17"/>
      <c r="L8" s="17">
        <f t="shared" si="4"/>
        <v>9700</v>
      </c>
      <c r="M8" s="28">
        <f t="shared" si="0"/>
        <v>970</v>
      </c>
      <c r="N8" s="28">
        <f t="shared" si="1"/>
        <v>10</v>
      </c>
      <c r="O8" s="29">
        <f t="shared" si="2"/>
        <v>9700</v>
      </c>
      <c r="P8" s="29">
        <f t="shared" si="3"/>
        <v>19400</v>
      </c>
    </row>
    <row r="9" s="1" customFormat="1" ht="35" customHeight="1" spans="1:16">
      <c r="A9" s="7">
        <v>5</v>
      </c>
      <c r="B9" s="8" t="s">
        <v>26</v>
      </c>
      <c r="C9" s="8"/>
      <c r="D9" s="9" t="s">
        <v>21</v>
      </c>
      <c r="E9" s="8" t="s">
        <v>22</v>
      </c>
      <c r="F9" s="10">
        <v>11</v>
      </c>
      <c r="G9" s="11">
        <v>990</v>
      </c>
      <c r="H9" s="11">
        <v>1210</v>
      </c>
      <c r="I9" s="11">
        <v>1100</v>
      </c>
      <c r="J9" s="17"/>
      <c r="K9" s="17"/>
      <c r="L9" s="17">
        <f t="shared" si="4"/>
        <v>1100</v>
      </c>
      <c r="M9" s="28">
        <f t="shared" si="0"/>
        <v>110</v>
      </c>
      <c r="N9" s="28">
        <f t="shared" si="1"/>
        <v>10</v>
      </c>
      <c r="O9" s="29">
        <f t="shared" si="2"/>
        <v>1100</v>
      </c>
      <c r="P9" s="29">
        <f t="shared" si="3"/>
        <v>12100</v>
      </c>
    </row>
    <row r="10" s="1" customFormat="1" ht="45" customHeight="1" spans="1:16">
      <c r="A10" s="7">
        <v>6</v>
      </c>
      <c r="B10" s="8" t="s">
        <v>27</v>
      </c>
      <c r="C10" s="8"/>
      <c r="D10" s="9" t="s">
        <v>21</v>
      </c>
      <c r="E10" s="8" t="s">
        <v>22</v>
      </c>
      <c r="F10" s="10">
        <v>1</v>
      </c>
      <c r="G10" s="11">
        <v>2295</v>
      </c>
      <c r="H10" s="11">
        <v>2805</v>
      </c>
      <c r="I10" s="11">
        <v>2550</v>
      </c>
      <c r="J10" s="17"/>
      <c r="K10" s="17"/>
      <c r="L10" s="17">
        <f t="shared" si="4"/>
        <v>2550</v>
      </c>
      <c r="M10" s="28">
        <f t="shared" si="0"/>
        <v>255</v>
      </c>
      <c r="N10" s="28">
        <f t="shared" si="1"/>
        <v>10</v>
      </c>
      <c r="O10" s="29">
        <f t="shared" si="2"/>
        <v>2550</v>
      </c>
      <c r="P10" s="29">
        <f t="shared" si="3"/>
        <v>2550</v>
      </c>
    </row>
    <row r="11" s="1" customFormat="1" ht="34" customHeight="1" spans="1:16">
      <c r="A11" s="7">
        <v>7</v>
      </c>
      <c r="B11" s="8" t="s">
        <v>28</v>
      </c>
      <c r="C11" s="8"/>
      <c r="D11" s="9" t="s">
        <v>21</v>
      </c>
      <c r="E11" s="8" t="s">
        <v>22</v>
      </c>
      <c r="F11" s="10">
        <v>5</v>
      </c>
      <c r="G11" s="11">
        <v>1440</v>
      </c>
      <c r="H11" s="11">
        <v>1760</v>
      </c>
      <c r="I11" s="11">
        <v>1600</v>
      </c>
      <c r="J11" s="17"/>
      <c r="K11" s="17"/>
      <c r="L11" s="17">
        <f t="shared" si="4"/>
        <v>1600</v>
      </c>
      <c r="M11" s="28">
        <f t="shared" si="0"/>
        <v>160</v>
      </c>
      <c r="N11" s="28">
        <f t="shared" si="1"/>
        <v>10</v>
      </c>
      <c r="O11" s="29">
        <f t="shared" si="2"/>
        <v>1600</v>
      </c>
      <c r="P11" s="29">
        <f t="shared" si="3"/>
        <v>8000</v>
      </c>
    </row>
    <row r="12" s="1" customFormat="1" ht="38" customHeight="1" spans="1:16">
      <c r="A12" s="7">
        <v>8</v>
      </c>
      <c r="B12" s="8" t="s">
        <v>29</v>
      </c>
      <c r="C12" s="8"/>
      <c r="D12" s="9" t="s">
        <v>21</v>
      </c>
      <c r="E12" s="8" t="s">
        <v>22</v>
      </c>
      <c r="F12" s="10">
        <v>1</v>
      </c>
      <c r="G12" s="11">
        <v>8775</v>
      </c>
      <c r="H12" s="11">
        <v>10725</v>
      </c>
      <c r="I12" s="11">
        <v>9750</v>
      </c>
      <c r="J12" s="17"/>
      <c r="K12" s="17"/>
      <c r="L12" s="17">
        <f t="shared" si="4"/>
        <v>9750</v>
      </c>
      <c r="M12" s="28">
        <f t="shared" si="0"/>
        <v>975</v>
      </c>
      <c r="N12" s="28">
        <f t="shared" si="1"/>
        <v>10</v>
      </c>
      <c r="O12" s="29">
        <f t="shared" si="2"/>
        <v>9750</v>
      </c>
      <c r="P12" s="29">
        <f t="shared" si="3"/>
        <v>9750</v>
      </c>
    </row>
    <row r="13" s="1" customFormat="1" ht="29" customHeight="1" spans="1:16">
      <c r="A13" s="7">
        <v>9</v>
      </c>
      <c r="B13" s="8" t="s">
        <v>30</v>
      </c>
      <c r="C13" s="8"/>
      <c r="D13" s="9" t="s">
        <v>21</v>
      </c>
      <c r="E13" s="8" t="s">
        <v>22</v>
      </c>
      <c r="F13" s="10">
        <v>1</v>
      </c>
      <c r="G13" s="11">
        <v>9630</v>
      </c>
      <c r="H13" s="11">
        <v>11770</v>
      </c>
      <c r="I13" s="11">
        <v>10700</v>
      </c>
      <c r="J13" s="17"/>
      <c r="K13" s="17"/>
      <c r="L13" s="17">
        <f t="shared" si="4"/>
        <v>10700</v>
      </c>
      <c r="M13" s="28">
        <f t="shared" si="0"/>
        <v>1070</v>
      </c>
      <c r="N13" s="28">
        <f t="shared" si="1"/>
        <v>10</v>
      </c>
      <c r="O13" s="29">
        <f t="shared" si="2"/>
        <v>10700</v>
      </c>
      <c r="P13" s="29">
        <f t="shared" si="3"/>
        <v>10700</v>
      </c>
    </row>
    <row r="14" s="1" customFormat="1" ht="15.6" spans="1:16">
      <c r="A14" s="7">
        <v>10</v>
      </c>
      <c r="B14" s="8" t="s">
        <v>31</v>
      </c>
      <c r="C14" s="8"/>
      <c r="D14" s="9" t="s">
        <v>21</v>
      </c>
      <c r="E14" s="8" t="s">
        <v>22</v>
      </c>
      <c r="F14" s="10">
        <v>10</v>
      </c>
      <c r="G14" s="11">
        <v>31.5</v>
      </c>
      <c r="H14" s="11">
        <v>38.5</v>
      </c>
      <c r="I14" s="11">
        <v>35</v>
      </c>
      <c r="J14" s="17"/>
      <c r="K14" s="17"/>
      <c r="L14" s="17">
        <f t="shared" si="4"/>
        <v>35</v>
      </c>
      <c r="M14" s="28">
        <f>SQRT(((SUM((POWER(I14-L14,2)),(POWER(H14-L14,2)),(POWER(G14-L14,2)))/(COLUMNS(G14:I14)-1))))</f>
        <v>3.5</v>
      </c>
      <c r="N14" s="28">
        <f t="shared" si="1"/>
        <v>10</v>
      </c>
      <c r="O14" s="29">
        <f t="shared" si="2"/>
        <v>35</v>
      </c>
      <c r="P14" s="29">
        <f t="shared" si="3"/>
        <v>350</v>
      </c>
    </row>
    <row r="15" s="1" customFormat="1" ht="30" customHeight="1" spans="1:16">
      <c r="A15" s="7">
        <v>11</v>
      </c>
      <c r="B15" s="8" t="s">
        <v>32</v>
      </c>
      <c r="C15" s="8"/>
      <c r="D15" s="9" t="s">
        <v>21</v>
      </c>
      <c r="E15" s="8" t="s">
        <v>22</v>
      </c>
      <c r="F15" s="10">
        <v>10</v>
      </c>
      <c r="G15" s="11">
        <v>28.8</v>
      </c>
      <c r="H15" s="11">
        <v>35.2</v>
      </c>
      <c r="I15" s="11">
        <v>32</v>
      </c>
      <c r="J15" s="17"/>
      <c r="K15" s="17"/>
      <c r="L15" s="17">
        <f t="shared" si="4"/>
        <v>32</v>
      </c>
      <c r="M15" s="28">
        <f t="shared" si="0"/>
        <v>3.2</v>
      </c>
      <c r="N15" s="28">
        <f t="shared" si="1"/>
        <v>10</v>
      </c>
      <c r="O15" s="29">
        <f t="shared" si="2"/>
        <v>32</v>
      </c>
      <c r="P15" s="29">
        <f t="shared" si="3"/>
        <v>320</v>
      </c>
    </row>
    <row r="16" s="1" customFormat="1" ht="27" customHeight="1" spans="1:16">
      <c r="A16" s="7">
        <v>12</v>
      </c>
      <c r="B16" s="8" t="s">
        <v>33</v>
      </c>
      <c r="C16" s="8"/>
      <c r="D16" s="9" t="s">
        <v>21</v>
      </c>
      <c r="E16" s="8" t="s">
        <v>22</v>
      </c>
      <c r="F16" s="10">
        <v>10</v>
      </c>
      <c r="G16" s="11">
        <v>28.8</v>
      </c>
      <c r="H16" s="11">
        <v>35.2</v>
      </c>
      <c r="I16" s="11">
        <v>32</v>
      </c>
      <c r="J16" s="17"/>
      <c r="K16" s="17"/>
      <c r="L16" s="17">
        <f t="shared" si="4"/>
        <v>32</v>
      </c>
      <c r="M16" s="28">
        <f t="shared" si="0"/>
        <v>3.2</v>
      </c>
      <c r="N16" s="28">
        <f t="shared" si="1"/>
        <v>10</v>
      </c>
      <c r="O16" s="29">
        <f t="shared" si="2"/>
        <v>32</v>
      </c>
      <c r="P16" s="29">
        <f t="shared" si="3"/>
        <v>320</v>
      </c>
    </row>
    <row r="17" s="1" customFormat="1" ht="28" customHeight="1" spans="1:16">
      <c r="A17" s="7">
        <v>13</v>
      </c>
      <c r="B17" s="8" t="s">
        <v>34</v>
      </c>
      <c r="C17" s="8"/>
      <c r="D17" s="9" t="s">
        <v>21</v>
      </c>
      <c r="E17" s="8" t="s">
        <v>22</v>
      </c>
      <c r="F17" s="10">
        <v>10</v>
      </c>
      <c r="G17" s="11">
        <v>29.7</v>
      </c>
      <c r="H17" s="11">
        <v>36.3</v>
      </c>
      <c r="I17" s="11">
        <v>33</v>
      </c>
      <c r="J17" s="17"/>
      <c r="K17" s="17"/>
      <c r="L17" s="17">
        <f t="shared" si="4"/>
        <v>33</v>
      </c>
      <c r="M17" s="28">
        <f t="shared" si="0"/>
        <v>3.3</v>
      </c>
      <c r="N17" s="28">
        <f t="shared" si="1"/>
        <v>10</v>
      </c>
      <c r="O17" s="29">
        <f t="shared" si="2"/>
        <v>33</v>
      </c>
      <c r="P17" s="29">
        <f t="shared" si="3"/>
        <v>330</v>
      </c>
    </row>
    <row r="18" s="1" customFormat="1" ht="36" customHeight="1" spans="1:16">
      <c r="A18" s="7">
        <v>14</v>
      </c>
      <c r="B18" s="8" t="s">
        <v>35</v>
      </c>
      <c r="C18" s="8"/>
      <c r="D18" s="9" t="s">
        <v>21</v>
      </c>
      <c r="E18" s="8" t="s">
        <v>22</v>
      </c>
      <c r="F18" s="10">
        <v>10</v>
      </c>
      <c r="G18" s="11">
        <v>40.5</v>
      </c>
      <c r="H18" s="11">
        <v>49.5</v>
      </c>
      <c r="I18" s="11">
        <v>45</v>
      </c>
      <c r="J18" s="17"/>
      <c r="K18" s="17"/>
      <c r="L18" s="17">
        <f t="shared" si="4"/>
        <v>45</v>
      </c>
      <c r="M18" s="28">
        <f t="shared" si="0"/>
        <v>4.5</v>
      </c>
      <c r="N18" s="28">
        <f t="shared" si="1"/>
        <v>10</v>
      </c>
      <c r="O18" s="29">
        <f t="shared" si="2"/>
        <v>45</v>
      </c>
      <c r="P18" s="29">
        <f t="shared" si="3"/>
        <v>450</v>
      </c>
    </row>
    <row r="19" s="1" customFormat="1" ht="35" customHeight="1" spans="1:16">
      <c r="A19" s="7">
        <v>15</v>
      </c>
      <c r="B19" s="8" t="s">
        <v>36</v>
      </c>
      <c r="C19" s="8"/>
      <c r="D19" s="9" t="s">
        <v>21</v>
      </c>
      <c r="E19" s="8" t="s">
        <v>22</v>
      </c>
      <c r="F19" s="10">
        <v>1</v>
      </c>
      <c r="G19" s="11">
        <v>711</v>
      </c>
      <c r="H19" s="11">
        <v>869</v>
      </c>
      <c r="I19" s="11">
        <v>790</v>
      </c>
      <c r="J19" s="17"/>
      <c r="K19" s="17"/>
      <c r="L19" s="17">
        <f t="shared" si="4"/>
        <v>790</v>
      </c>
      <c r="M19" s="28">
        <f t="shared" si="0"/>
        <v>79</v>
      </c>
      <c r="N19" s="28">
        <f t="shared" si="1"/>
        <v>10</v>
      </c>
      <c r="O19" s="29">
        <f t="shared" si="2"/>
        <v>790</v>
      </c>
      <c r="P19" s="29">
        <f t="shared" si="3"/>
        <v>790</v>
      </c>
    </row>
    <row r="20" s="1" customFormat="1" ht="45" customHeight="1" spans="1:16">
      <c r="A20" s="7">
        <v>16</v>
      </c>
      <c r="B20" s="8" t="s">
        <v>37</v>
      </c>
      <c r="C20" s="8"/>
      <c r="D20" s="9" t="s">
        <v>21</v>
      </c>
      <c r="E20" s="8" t="s">
        <v>22</v>
      </c>
      <c r="F20" s="10">
        <v>1</v>
      </c>
      <c r="G20" s="11">
        <v>2790</v>
      </c>
      <c r="H20" s="11">
        <v>3410</v>
      </c>
      <c r="I20" s="11">
        <v>3100</v>
      </c>
      <c r="J20" s="17"/>
      <c r="K20" s="17"/>
      <c r="L20" s="17">
        <f t="shared" si="4"/>
        <v>3100</v>
      </c>
      <c r="M20" s="28">
        <f t="shared" si="0"/>
        <v>310</v>
      </c>
      <c r="N20" s="28">
        <f t="shared" si="1"/>
        <v>10</v>
      </c>
      <c r="O20" s="29">
        <f t="shared" si="2"/>
        <v>3100</v>
      </c>
      <c r="P20" s="29">
        <f t="shared" si="3"/>
        <v>3100</v>
      </c>
    </row>
    <row r="21" s="1" customFormat="1" ht="34" customHeight="1" spans="1:16">
      <c r="A21" s="7">
        <v>17</v>
      </c>
      <c r="B21" s="8" t="s">
        <v>38</v>
      </c>
      <c r="C21" s="8"/>
      <c r="D21" s="9" t="s">
        <v>21</v>
      </c>
      <c r="E21" s="8" t="s">
        <v>22</v>
      </c>
      <c r="F21" s="10">
        <v>1</v>
      </c>
      <c r="G21" s="11">
        <v>1530</v>
      </c>
      <c r="H21" s="11">
        <v>1870</v>
      </c>
      <c r="I21" s="11">
        <v>1700</v>
      </c>
      <c r="J21" s="17"/>
      <c r="K21" s="17"/>
      <c r="L21" s="17">
        <f t="shared" si="4"/>
        <v>1700</v>
      </c>
      <c r="M21" s="28">
        <f t="shared" si="0"/>
        <v>170</v>
      </c>
      <c r="N21" s="28">
        <f t="shared" si="1"/>
        <v>10</v>
      </c>
      <c r="O21" s="29">
        <f t="shared" si="2"/>
        <v>1700</v>
      </c>
      <c r="P21" s="29">
        <f t="shared" si="3"/>
        <v>1700</v>
      </c>
    </row>
    <row r="22" s="1" customFormat="1" ht="38" customHeight="1" spans="1:16">
      <c r="A22" s="7">
        <v>18</v>
      </c>
      <c r="B22" s="8" t="s">
        <v>39</v>
      </c>
      <c r="C22" s="8"/>
      <c r="D22" s="9" t="s">
        <v>21</v>
      </c>
      <c r="E22" s="8" t="s">
        <v>22</v>
      </c>
      <c r="F22" s="10">
        <v>4</v>
      </c>
      <c r="G22" s="11">
        <v>7920</v>
      </c>
      <c r="H22" s="11">
        <v>9680</v>
      </c>
      <c r="I22" s="11">
        <v>8800</v>
      </c>
      <c r="J22" s="17"/>
      <c r="K22" s="17"/>
      <c r="L22" s="17">
        <f t="shared" si="4"/>
        <v>8800</v>
      </c>
      <c r="M22" s="28">
        <f t="shared" si="0"/>
        <v>880</v>
      </c>
      <c r="N22" s="28">
        <f t="shared" si="1"/>
        <v>10</v>
      </c>
      <c r="O22" s="29">
        <f t="shared" si="2"/>
        <v>8800</v>
      </c>
      <c r="P22" s="29">
        <f t="shared" si="3"/>
        <v>35200</v>
      </c>
    </row>
    <row r="23" s="1" customFormat="1" ht="29" customHeight="1" spans="1:16">
      <c r="A23" s="7">
        <v>19</v>
      </c>
      <c r="B23" s="8" t="s">
        <v>40</v>
      </c>
      <c r="C23" s="8"/>
      <c r="D23" s="9" t="s">
        <v>21</v>
      </c>
      <c r="E23" s="8" t="s">
        <v>22</v>
      </c>
      <c r="F23" s="10">
        <v>5</v>
      </c>
      <c r="G23" s="11">
        <v>1278</v>
      </c>
      <c r="H23" s="11">
        <v>1562</v>
      </c>
      <c r="I23" s="11">
        <v>1420</v>
      </c>
      <c r="J23" s="17"/>
      <c r="K23" s="17"/>
      <c r="L23" s="17">
        <f t="shared" si="4"/>
        <v>1420</v>
      </c>
      <c r="M23" s="28">
        <f t="shared" si="0"/>
        <v>142</v>
      </c>
      <c r="N23" s="28">
        <f t="shared" si="1"/>
        <v>10</v>
      </c>
      <c r="O23" s="29">
        <f t="shared" si="2"/>
        <v>1420</v>
      </c>
      <c r="P23" s="29">
        <f t="shared" si="3"/>
        <v>7100</v>
      </c>
    </row>
    <row r="24" s="1" customFormat="1" ht="21" customHeight="1" spans="1:16">
      <c r="A24" s="12"/>
      <c r="B24" s="13"/>
      <c r="C24" s="13"/>
      <c r="D24" s="14"/>
      <c r="E24" s="15"/>
      <c r="F24" s="16"/>
      <c r="G24" s="17"/>
      <c r="H24" s="18"/>
      <c r="I24" s="17"/>
      <c r="J24" s="17"/>
      <c r="K24" s="17"/>
      <c r="L24" s="17"/>
      <c r="M24" s="28"/>
      <c r="N24" s="28"/>
      <c r="O24" s="29"/>
      <c r="P24" s="29">
        <f>SUM(P5:P23)</f>
        <v>271710</v>
      </c>
    </row>
    <row r="25" s="1" customFormat="1" ht="21" customHeight="1" spans="1:1">
      <c r="A25" s="12"/>
    </row>
    <row r="26" s="2" customFormat="1" ht="28" customHeight="1" spans="1:15">
      <c r="A26" s="19" t="s">
        <v>41</v>
      </c>
      <c r="B26" s="19"/>
      <c r="C26" s="19"/>
      <c r="D26" s="19"/>
      <c r="E26" s="19"/>
      <c r="F26" s="19"/>
      <c r="G26" s="19"/>
      <c r="H26" s="19"/>
      <c r="I26" s="30">
        <f>P24</f>
        <v>271710</v>
      </c>
      <c r="J26" s="31"/>
      <c r="K26" s="32">
        <f>O24</f>
        <v>0</v>
      </c>
      <c r="L26" s="33" t="s">
        <v>42</v>
      </c>
      <c r="M26" s="33"/>
      <c r="N26" s="33"/>
      <c r="O26" s="34"/>
    </row>
    <row r="27" s="2" customFormat="1" ht="28.5" customHeight="1" spans="1:15">
      <c r="A27" s="20" t="s">
        <v>43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ht="15.6" spans="1:1">
      <c r="A28" s="22"/>
    </row>
    <row r="29" ht="15.6" spans="1:1">
      <c r="A29" s="22"/>
    </row>
  </sheetData>
  <mergeCells count="32">
    <mergeCell ref="N1:P1"/>
    <mergeCell ref="A2:P2"/>
    <mergeCell ref="G3:I3"/>
    <mergeCell ref="L3:N3"/>
    <mergeCell ref="O3:P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6:H26"/>
    <mergeCell ref="A27:O27"/>
    <mergeCell ref="A3:A4"/>
    <mergeCell ref="D3:D4"/>
    <mergeCell ref="E3:E4"/>
    <mergeCell ref="F3:F4"/>
    <mergeCell ref="B3:C4"/>
  </mergeCells>
  <pageMargins left="0.7" right="0.7" top="0.75" bottom="0.75" header="0.3" footer="0.3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департамент образования Сахалинской области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НМЦД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Работа</cp:lastModifiedBy>
  <cp:revision>3</cp:revision>
  <dcterms:created xsi:type="dcterms:W3CDTF">2014-05-19T23:28:00Z</dcterms:created>
  <cp:lastPrinted>2025-02-06T06:36:00Z</cp:lastPrinted>
  <dcterms:modified xsi:type="dcterms:W3CDTF">2025-06-06T06:24:18Z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8172003F4576489C933238A22C538854_13</vt:lpwstr>
  </property>
  <property fmtid="{D5CDD505-2E9C-101B-9397-08002B2CF9AE}" pid="3" name="KSOProductBuildVer">
    <vt:lpwstr>1049-12.2.0.21179</vt:lpwstr>
  </property>
</Properties>
</file>