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НМЦД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<sst xmlns="http://schemas.openxmlformats.org/spreadsheetml/2006/main" count="116" uniqueCount="56">
  <si>
    <t xml:space="preserve">Приложение № 2  
 к запросу цен в электронной форме           </t>
  </si>
  <si>
    <t>Обоснование начальной (максимальной) цены Договора на поставку продуктов питания (бакалея)</t>
  </si>
  <si>
    <t>№</t>
  </si>
  <si>
    <t xml:space="preserve">Наименование товара (работ, услуг) </t>
  </si>
  <si>
    <t>Основные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</si>
  <si>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</si>
  <si>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</si>
  <si>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</si>
  <si>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</si>
  <si>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</si>
  <si>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</si>
  <si>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</si>
  <si>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</si>
  <si>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</si>
  <si>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</si>
  <si>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</si>
  <si>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</si>
  <si>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1"/>
        <rFont val="Times New Roman"/>
        <charset val="134"/>
      </rPr>
      <t xml:space="preserve">коэффициент вариации цен V (%)           </t>
    </r>
    <r>
      <rPr>
        <i/>
        <sz val="11"/>
        <rFont val="Times New Roman"/>
        <charset val="134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</si>
  <si>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</si>
  <si>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</si>
  <si>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Изюм б/к, белый</t>
  </si>
  <si>
    <t>в соответствии с ТЗ</t>
  </si>
  <si>
    <t>кг</t>
  </si>
  <si>
    <t>Компотная смесь</t>
  </si>
  <si>
    <t>Курага</t>
  </si>
  <si>
    <t>Чернослив</t>
  </si>
  <si>
    <t>Шиповник сушеный</t>
  </si>
  <si>
    <t>Горох колотый, лущенный</t>
  </si>
  <si>
    <t>Крупа гречневая</t>
  </si>
  <si>
    <t>Крупа кукурузная</t>
  </si>
  <si>
    <t>Крупа манная</t>
  </si>
  <si>
    <t>Крупа перловая</t>
  </si>
  <si>
    <t>Крупа пшеничная</t>
  </si>
  <si>
    <t>Крупа пшено</t>
  </si>
  <si>
    <t>Крупа ячневая</t>
  </si>
  <si>
    <t>Макаронные изделия в ассортименте</t>
  </si>
  <si>
    <t>Рис шлифованный круглый</t>
  </si>
  <si>
    <t>Фасоль весовая</t>
  </si>
  <si>
    <t>Крупа геркулес</t>
  </si>
  <si>
    <t>Какао-порошок</t>
  </si>
  <si>
    <t>Кисель с витаминами</t>
  </si>
  <si>
    <t>Напиток кофейный "Бодрость"
или эквивалент</t>
  </si>
  <si>
    <t>Смесь сухая с витаминами «Витошка»
или эквивалент</t>
  </si>
  <si>
    <t>Чай черный листовой</t>
  </si>
  <si>
    <t>Вафли весовые</t>
  </si>
  <si>
    <t>Печенье сахарное весовое</t>
  </si>
  <si>
    <t>Зефир ванильный весовой</t>
  </si>
  <si>
    <t>Пряник сахарный</t>
  </si>
  <si>
    <t>Мармелад желейный весовой</t>
  </si>
  <si>
    <t>Дрожжи сухие</t>
  </si>
  <si>
    <t>Мука пшеничная</t>
  </si>
  <si>
    <t>Соль поваренная йодированная</t>
  </si>
  <si>
    <t>Сахарный песок</t>
  </si>
  <si>
    <t>В результате проведенного расчета Н(М)ЦД договора составила:</t>
  </si>
  <si>
    <t>рублей</t>
  </si>
  <si>
    <t xml:space="preserve">При определениеии начальной (максимальной) цены Договора на поставку  продуктов питания (бакалея) применен метод сопоставимых рыночных цен (анализ рынка).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</si>
</sst>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#########"/>
    <numFmt numFmtId="181" formatCode="#\ ##0.00"/>
  </numFmts>
  <fonts count="32">
    <font>
      <sz val="11"/>
      <color theme="1"/>
      <name val="Calibri"/>
      <charset val="134"/>
      <scheme val="minor"/>
    </font>
    <font>
      <sz val="10"/>
      <name val="Times New Roman"/>
      <charset val="134"/>
    </font>
    <font>
      <b/>
      <sz val="12"/>
      <name val="Times New Roman"/>
      <charset val="204"/>
    </font>
    <font>
      <b/>
      <sz val="12"/>
      <name val="Times New Roman"/>
      <charset val="134"/>
    </font>
    <font>
      <b/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Times New Roman"/>
      <charset val="204"/>
    </font>
    <font>
      <sz val="11"/>
      <color theme="1"/>
      <name val="Times New Roman"/>
      <charset val="204"/>
    </font>
    <font>
      <sz val="12"/>
      <name val="Times New Roman"/>
      <charset val="134"/>
    </font>
    <font>
      <sz val="12"/>
      <name val="Times New Roman"/>
      <charset val="204"/>
    </font>
    <font>
      <b/>
      <sz val="1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181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81" fontId="3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right" wrapText="1"/>
    </xf>
    <xf numFmtId="0" fontId="9" fillId="0" borderId="0" xfId="0" applyFont="1" applyAlignment="1">
      <alignment horizontal="right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81" fontId="7" fillId="0" borderId="1" xfId="0" applyNumberFormat="1" applyFont="1" applyBorder="1" applyAlignment="1">
      <alignment horizontal="center" vertical="center"/>
    </xf>
    <xf numFmtId="181" fontId="11" fillId="0" borderId="1" xfId="0" applyNumberFormat="1" applyFont="1" applyBorder="1" applyAlignment="1">
      <alignment horizontal="center" vertical="center" wrapText="1"/>
    </xf>
    <xf numFmtId="181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/>
        <a:stretch>
          <a:fillRect/>
        </a:stretch>
      </xdr:blipFill>
      <xdr:spPr>
        <a:xfrm>
          <a:off x="12334875" y="3485515"/>
          <a:ext cx="590550" cy="343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r:embed="rId2"/>
        <a:stretch>
          <a:fillRect/>
        </a:stretch>
      </xdr:blipFill>
      <xdr:spPr>
        <a:xfrm>
          <a:off x="11122660" y="3275965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2"/>
  <sheetViews>
    <sheetView tabSelected="1" zoomScale="70" zoomScaleNormal="70" workbookViewId="0">
      <selection activeCell="A40" sqref="A40:O40"/>
    </sheetView>
  </sheetViews>
  <sheetFormatPr defaultColWidth="9.13888888888889" defaultRowHeight="13.2"/>
  <cols>
    <col min="1" max="1" width="6.28703703703704" style="2" customWidth="1"/>
    <col min="2" max="2" width="48.0185185185185" style="2" customWidth="1"/>
    <col min="3" max="3" width="20.5740740740741" style="2" customWidth="1"/>
    <col min="4" max="4" width="10.1388888888889" style="2" customWidth="1"/>
    <col min="5" max="5" width="8.85185185185185" style="2" customWidth="1"/>
    <col min="6" max="6" width="15.5740740740741" style="2" customWidth="1"/>
    <col min="7" max="7" width="16.287037037037" style="2" customWidth="1"/>
    <col min="8" max="8" width="15.8518518518519" style="2" customWidth="1"/>
    <col min="9" max="10" width="15.8518518518519" style="2" hidden="1" customWidth="1"/>
    <col min="11" max="11" width="18.1388888888889" style="2" customWidth="1"/>
    <col min="12" max="12" width="20" style="2" customWidth="1"/>
    <col min="13" max="13" width="15.2777777777778" style="2" customWidth="1"/>
    <col min="14" max="14" width="17.4259259259259" style="2" customWidth="1"/>
    <col min="15" max="15" width="16.287037037037" style="2" customWidth="1"/>
    <col min="16" max="16384" width="9.13888888888889" style="2"/>
  </cols>
  <sheetData>
    <row r="1" ht="67.5" customHeight="1" spans="11:15">
      <c r="K1" s="25"/>
      <c r="L1" s="25"/>
      <c r="M1" s="26" t="s">
        <v>0</v>
      </c>
      <c r="N1" s="27"/>
      <c r="O1" s="27"/>
    </row>
    <row r="2" ht="39.75" customHeight="1" spans="1:15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51" customHeight="1" spans="1:15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/>
      <c r="H3" s="5"/>
      <c r="I3" s="5"/>
      <c r="J3" s="5"/>
      <c r="K3" s="28" t="s">
        <v>8</v>
      </c>
      <c r="L3" s="28"/>
      <c r="M3" s="28"/>
      <c r="N3" s="29" t="s">
        <v>9</v>
      </c>
      <c r="O3" s="29"/>
    </row>
    <row r="4" ht="165" customHeight="1" spans="1:15">
      <c r="A4" s="5"/>
      <c r="B4" s="7"/>
      <c r="C4" s="6"/>
      <c r="D4" s="6"/>
      <c r="E4" s="6"/>
      <c r="F4" s="6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29" t="s">
        <v>18</v>
      </c>
      <c r="O4" s="29" t="s">
        <v>19</v>
      </c>
    </row>
    <row r="5" s="1" customFormat="1" ht="36" customHeight="1" spans="1:15">
      <c r="A5" s="8">
        <v>1</v>
      </c>
      <c r="B5" s="9" t="s">
        <v>20</v>
      </c>
      <c r="C5" s="10" t="s">
        <v>21</v>
      </c>
      <c r="D5" s="9" t="s">
        <v>22</v>
      </c>
      <c r="E5" s="9">
        <v>30</v>
      </c>
      <c r="F5" s="11">
        <v>320</v>
      </c>
      <c r="G5" s="12">
        <v>365</v>
      </c>
      <c r="H5" s="12">
        <v>340</v>
      </c>
      <c r="I5" s="16"/>
      <c r="J5" s="16"/>
      <c r="K5" s="16">
        <f t="shared" ref="K5:K35" si="0">AVERAGE(F5:H5)</f>
        <v>341.666666666667</v>
      </c>
      <c r="L5" s="30">
        <f t="shared" ref="L5:L9" si="1">SQRT(((SUM((POWER(H5-K5,2)),(POWER(G5-K5,2)),(POWER(F5-K5,2)))/(COLUMNS(F5:H5)-1))))</f>
        <v>22.5462487641145</v>
      </c>
      <c r="M5" s="30">
        <f t="shared" ref="M5:M35" si="2">L5/K5*100</f>
        <v>6.5989020773018</v>
      </c>
      <c r="N5" s="31">
        <f t="shared" ref="N5:N35" si="3">ROUND(K5,2)</f>
        <v>341.67</v>
      </c>
      <c r="O5" s="31">
        <f t="shared" ref="O5:O35" si="4">N5*E5</f>
        <v>10250.1</v>
      </c>
    </row>
    <row r="6" s="1" customFormat="1" ht="15.6" spans="1:15">
      <c r="A6" s="8">
        <v>2</v>
      </c>
      <c r="B6" s="9" t="s">
        <v>23</v>
      </c>
      <c r="C6" s="10" t="s">
        <v>21</v>
      </c>
      <c r="D6" s="9" t="s">
        <v>22</v>
      </c>
      <c r="E6" s="9">
        <v>50</v>
      </c>
      <c r="F6" s="11">
        <v>135</v>
      </c>
      <c r="G6" s="12">
        <v>170</v>
      </c>
      <c r="H6" s="12">
        <v>150</v>
      </c>
      <c r="I6" s="16"/>
      <c r="J6" s="16"/>
      <c r="K6" s="16">
        <f t="shared" si="0"/>
        <v>151.666666666667</v>
      </c>
      <c r="L6" s="30">
        <f t="shared" si="1"/>
        <v>17.5594229214212</v>
      </c>
      <c r="M6" s="30">
        <f t="shared" si="2"/>
        <v>11.5776414866514</v>
      </c>
      <c r="N6" s="31">
        <f t="shared" si="3"/>
        <v>151.67</v>
      </c>
      <c r="O6" s="31">
        <f t="shared" si="4"/>
        <v>7583.5</v>
      </c>
    </row>
    <row r="7" s="1" customFormat="1" ht="15.6" spans="1:15">
      <c r="A7" s="8">
        <v>3</v>
      </c>
      <c r="B7" s="9" t="s">
        <v>24</v>
      </c>
      <c r="C7" s="10" t="s">
        <v>21</v>
      </c>
      <c r="D7" s="9" t="s">
        <v>22</v>
      </c>
      <c r="E7" s="9">
        <v>40</v>
      </c>
      <c r="F7" s="11">
        <v>275</v>
      </c>
      <c r="G7" s="12">
        <v>315</v>
      </c>
      <c r="H7" s="12">
        <v>300</v>
      </c>
      <c r="I7" s="16"/>
      <c r="J7" s="16"/>
      <c r="K7" s="16">
        <f t="shared" si="0"/>
        <v>296.666666666667</v>
      </c>
      <c r="L7" s="30" t="e">
        <f>SQRT(((SUM((POWER(H7-K7,2)),(POWER(#REF!-K7,2)),(POWER(F7-K7,2)))/(COLUMNS(F7:H7)-1))))</f>
        <v>#REF!</v>
      </c>
      <c r="M7" s="30" t="e">
        <f t="shared" si="2"/>
        <v>#REF!</v>
      </c>
      <c r="N7" s="31">
        <f t="shared" si="3"/>
        <v>296.67</v>
      </c>
      <c r="O7" s="31">
        <f t="shared" si="4"/>
        <v>11866.8</v>
      </c>
    </row>
    <row r="8" s="1" customFormat="1" ht="12" customHeight="1" spans="1:15">
      <c r="A8" s="8">
        <v>4</v>
      </c>
      <c r="B8" s="9" t="s">
        <v>25</v>
      </c>
      <c r="C8" s="10" t="s">
        <v>21</v>
      </c>
      <c r="D8" s="9" t="s">
        <v>22</v>
      </c>
      <c r="E8" s="9">
        <v>10</v>
      </c>
      <c r="F8" s="11">
        <v>330</v>
      </c>
      <c r="G8" s="12">
        <v>370</v>
      </c>
      <c r="H8" s="12">
        <v>350</v>
      </c>
      <c r="I8" s="16"/>
      <c r="J8" s="16"/>
      <c r="K8" s="16">
        <f t="shared" si="0"/>
        <v>350</v>
      </c>
      <c r="L8" s="30">
        <f t="shared" si="1"/>
        <v>20</v>
      </c>
      <c r="M8" s="30">
        <f t="shared" si="2"/>
        <v>5.71428571428571</v>
      </c>
      <c r="N8" s="31">
        <f t="shared" si="3"/>
        <v>350</v>
      </c>
      <c r="O8" s="31">
        <f t="shared" si="4"/>
        <v>3500</v>
      </c>
    </row>
    <row r="9" s="1" customFormat="1" ht="15.6" spans="1:15">
      <c r="A9" s="8">
        <v>5</v>
      </c>
      <c r="B9" s="9" t="s">
        <v>26</v>
      </c>
      <c r="C9" s="10" t="s">
        <v>21</v>
      </c>
      <c r="D9" s="9" t="s">
        <v>22</v>
      </c>
      <c r="E9" s="9">
        <v>35</v>
      </c>
      <c r="F9" s="11">
        <v>285</v>
      </c>
      <c r="G9" s="12">
        <v>320</v>
      </c>
      <c r="H9" s="12">
        <v>300</v>
      </c>
      <c r="I9" s="16"/>
      <c r="J9" s="16"/>
      <c r="K9" s="16">
        <f t="shared" si="0"/>
        <v>301.666666666667</v>
      </c>
      <c r="L9" s="30">
        <f t="shared" si="1"/>
        <v>17.5594229214212</v>
      </c>
      <c r="M9" s="30">
        <f t="shared" si="2"/>
        <v>5.82080317837168</v>
      </c>
      <c r="N9" s="31">
        <f t="shared" si="3"/>
        <v>301.67</v>
      </c>
      <c r="O9" s="31">
        <f t="shared" si="4"/>
        <v>10558.45</v>
      </c>
    </row>
    <row r="10" s="1" customFormat="1" ht="15.6" spans="1:15">
      <c r="A10" s="8">
        <v>6</v>
      </c>
      <c r="B10" s="9" t="s">
        <v>27</v>
      </c>
      <c r="C10" s="10" t="s">
        <v>21</v>
      </c>
      <c r="D10" s="9" t="s">
        <v>22</v>
      </c>
      <c r="E10" s="9">
        <v>10</v>
      </c>
      <c r="F10" s="11">
        <v>46</v>
      </c>
      <c r="G10" s="12">
        <v>60</v>
      </c>
      <c r="H10" s="12">
        <v>50</v>
      </c>
      <c r="I10" s="16"/>
      <c r="J10" s="16"/>
      <c r="K10" s="16">
        <f t="shared" si="0"/>
        <v>52</v>
      </c>
      <c r="L10" s="30" t="e">
        <f>SQRT(((SUM((POWER(H10-K10,2)),(POWER(#REF!-K10,2)),(POWER(F10-K10,2)))/(COLUMNS(F10:H10)-1))))</f>
        <v>#REF!</v>
      </c>
      <c r="M10" s="30" t="e">
        <f t="shared" si="2"/>
        <v>#REF!</v>
      </c>
      <c r="N10" s="31">
        <f t="shared" si="3"/>
        <v>52</v>
      </c>
      <c r="O10" s="31">
        <f t="shared" si="4"/>
        <v>520</v>
      </c>
    </row>
    <row r="11" s="1" customFormat="1" ht="19" customHeight="1" spans="1:15">
      <c r="A11" s="8">
        <v>7</v>
      </c>
      <c r="B11" s="9" t="s">
        <v>28</v>
      </c>
      <c r="C11" s="10" t="s">
        <v>21</v>
      </c>
      <c r="D11" s="9" t="s">
        <v>22</v>
      </c>
      <c r="E11" s="9">
        <v>200</v>
      </c>
      <c r="F11" s="11">
        <v>65</v>
      </c>
      <c r="G11" s="12">
        <v>80</v>
      </c>
      <c r="H11" s="12">
        <v>70</v>
      </c>
      <c r="I11" s="16"/>
      <c r="J11" s="16"/>
      <c r="K11" s="16">
        <f t="shared" si="0"/>
        <v>71.6666666666667</v>
      </c>
      <c r="L11" s="30">
        <f t="shared" ref="L11:L15" si="5">SQRT(((SUM((POWER(H11-K11,2)),(POWER(G11-K11,2)),(POWER(F11-K11,2)))/(COLUMNS(F11:H11)-1))))</f>
        <v>7.63762615825973</v>
      </c>
      <c r="M11" s="30">
        <f t="shared" si="2"/>
        <v>10.6571527789671</v>
      </c>
      <c r="N11" s="31">
        <f t="shared" si="3"/>
        <v>71.67</v>
      </c>
      <c r="O11" s="31">
        <f t="shared" si="4"/>
        <v>14334</v>
      </c>
    </row>
    <row r="12" s="1" customFormat="1" ht="15.6" spans="1:15">
      <c r="A12" s="8">
        <v>8</v>
      </c>
      <c r="B12" s="9" t="s">
        <v>29</v>
      </c>
      <c r="C12" s="10" t="s">
        <v>21</v>
      </c>
      <c r="D12" s="9" t="s">
        <v>22</v>
      </c>
      <c r="E12" s="9">
        <v>20</v>
      </c>
      <c r="F12" s="11">
        <v>59</v>
      </c>
      <c r="G12" s="12">
        <v>80</v>
      </c>
      <c r="H12" s="12">
        <v>70</v>
      </c>
      <c r="I12" s="16"/>
      <c r="J12" s="16"/>
      <c r="K12" s="16">
        <f t="shared" si="0"/>
        <v>69.6666666666667</v>
      </c>
      <c r="L12" s="30">
        <f t="shared" si="5"/>
        <v>10.5039675043925</v>
      </c>
      <c r="M12" s="30">
        <f t="shared" si="2"/>
        <v>15.0774653173098</v>
      </c>
      <c r="N12" s="31">
        <f t="shared" si="3"/>
        <v>69.67</v>
      </c>
      <c r="O12" s="31">
        <f t="shared" si="4"/>
        <v>1393.4</v>
      </c>
    </row>
    <row r="13" s="1" customFormat="1" ht="15.6" spans="1:15">
      <c r="A13" s="8">
        <v>9</v>
      </c>
      <c r="B13" s="9" t="s">
        <v>30</v>
      </c>
      <c r="C13" s="10" t="s">
        <v>21</v>
      </c>
      <c r="D13" s="9" t="s">
        <v>22</v>
      </c>
      <c r="E13" s="9">
        <v>50</v>
      </c>
      <c r="F13" s="11">
        <v>49.5</v>
      </c>
      <c r="G13" s="12">
        <v>75</v>
      </c>
      <c r="H13" s="12">
        <v>60</v>
      </c>
      <c r="I13" s="16"/>
      <c r="J13" s="16"/>
      <c r="K13" s="16">
        <f t="shared" si="0"/>
        <v>61.5</v>
      </c>
      <c r="L13" s="30" t="e">
        <f>SQRT(((SUM((POWER(H13-K13,2)),(POWER(#REF!-K13,2)),(POWER(F13-K13,2)))/(COLUMNS(F13:H13)-1))))</f>
        <v>#REF!</v>
      </c>
      <c r="M13" s="30" t="e">
        <f t="shared" si="2"/>
        <v>#REF!</v>
      </c>
      <c r="N13" s="31">
        <f t="shared" si="3"/>
        <v>61.5</v>
      </c>
      <c r="O13" s="31">
        <f t="shared" si="4"/>
        <v>3075</v>
      </c>
    </row>
    <row r="14" s="1" customFormat="1" ht="15" customHeight="1" spans="1:15">
      <c r="A14" s="8">
        <v>10</v>
      </c>
      <c r="B14" s="9" t="s">
        <v>31</v>
      </c>
      <c r="C14" s="10" t="s">
        <v>21</v>
      </c>
      <c r="D14" s="9" t="s">
        <v>22</v>
      </c>
      <c r="E14" s="9">
        <v>10</v>
      </c>
      <c r="F14" s="11">
        <v>31</v>
      </c>
      <c r="G14" s="12">
        <v>42</v>
      </c>
      <c r="H14" s="12">
        <v>35</v>
      </c>
      <c r="I14" s="16"/>
      <c r="J14" s="16"/>
      <c r="K14" s="16">
        <f t="shared" si="0"/>
        <v>36</v>
      </c>
      <c r="L14" s="30">
        <f t="shared" si="5"/>
        <v>5.56776436283002</v>
      </c>
      <c r="M14" s="30">
        <f t="shared" si="2"/>
        <v>15.4660121189723</v>
      </c>
      <c r="N14" s="31">
        <f t="shared" si="3"/>
        <v>36</v>
      </c>
      <c r="O14" s="31">
        <f t="shared" si="4"/>
        <v>360</v>
      </c>
    </row>
    <row r="15" s="1" customFormat="1" ht="15.6" spans="1:15">
      <c r="A15" s="8">
        <v>11</v>
      </c>
      <c r="B15" s="9" t="s">
        <v>32</v>
      </c>
      <c r="C15" s="10" t="s">
        <v>21</v>
      </c>
      <c r="D15" s="9" t="s">
        <v>22</v>
      </c>
      <c r="E15" s="9">
        <v>30</v>
      </c>
      <c r="F15" s="11">
        <v>33</v>
      </c>
      <c r="G15" s="12">
        <v>43</v>
      </c>
      <c r="H15" s="12">
        <v>37</v>
      </c>
      <c r="I15" s="16"/>
      <c r="J15" s="16"/>
      <c r="K15" s="16">
        <f t="shared" si="0"/>
        <v>37.6666666666667</v>
      </c>
      <c r="L15" s="30">
        <f t="shared" si="5"/>
        <v>5.03322295684717</v>
      </c>
      <c r="M15" s="30">
        <f t="shared" si="2"/>
        <v>13.3625388234881</v>
      </c>
      <c r="N15" s="31">
        <f t="shared" si="3"/>
        <v>37.67</v>
      </c>
      <c r="O15" s="31">
        <f t="shared" si="4"/>
        <v>1130.1</v>
      </c>
    </row>
    <row r="16" s="1" customFormat="1" ht="15.6" spans="1:15">
      <c r="A16" s="8">
        <v>12</v>
      </c>
      <c r="B16" s="9" t="s">
        <v>33</v>
      </c>
      <c r="C16" s="10" t="s">
        <v>21</v>
      </c>
      <c r="D16" s="9" t="s">
        <v>22</v>
      </c>
      <c r="E16" s="9">
        <v>90</v>
      </c>
      <c r="F16" s="11">
        <v>48</v>
      </c>
      <c r="G16" s="12">
        <v>59</v>
      </c>
      <c r="H16" s="12">
        <v>53</v>
      </c>
      <c r="I16" s="16"/>
      <c r="J16" s="16"/>
      <c r="K16" s="16">
        <f t="shared" si="0"/>
        <v>53.3333333333333</v>
      </c>
      <c r="L16" s="30" t="e">
        <f>SQRT(((SUM((POWER(H16-K16,2)),(POWER(#REF!-K16,2)),(POWER(F16-K16,2)))/(COLUMNS(F16:H16)-1))))</f>
        <v>#REF!</v>
      </c>
      <c r="M16" s="30" t="e">
        <f t="shared" si="2"/>
        <v>#REF!</v>
      </c>
      <c r="N16" s="31">
        <f t="shared" si="3"/>
        <v>53.33</v>
      </c>
      <c r="O16" s="31">
        <f t="shared" si="4"/>
        <v>4799.7</v>
      </c>
    </row>
    <row r="17" s="1" customFormat="1" ht="13" customHeight="1" spans="1:15">
      <c r="A17" s="8">
        <v>13</v>
      </c>
      <c r="B17" s="9" t="s">
        <v>34</v>
      </c>
      <c r="C17" s="10" t="s">
        <v>21</v>
      </c>
      <c r="D17" s="9" t="s">
        <v>22</v>
      </c>
      <c r="E17" s="9">
        <v>40</v>
      </c>
      <c r="F17" s="11">
        <v>31</v>
      </c>
      <c r="G17" s="12">
        <v>42</v>
      </c>
      <c r="H17" s="12">
        <v>35</v>
      </c>
      <c r="I17" s="16"/>
      <c r="J17" s="16"/>
      <c r="K17" s="16">
        <f t="shared" si="0"/>
        <v>36</v>
      </c>
      <c r="L17" s="30">
        <f t="shared" ref="L17:L21" si="6">SQRT(((SUM((POWER(H17-K17,2)),(POWER(G17-K17,2)),(POWER(F17-K17,2)))/(COLUMNS(F17:H17)-1))))</f>
        <v>5.56776436283002</v>
      </c>
      <c r="M17" s="30">
        <f t="shared" si="2"/>
        <v>15.4660121189723</v>
      </c>
      <c r="N17" s="31">
        <f t="shared" si="3"/>
        <v>36</v>
      </c>
      <c r="O17" s="31">
        <f t="shared" si="4"/>
        <v>1440</v>
      </c>
    </row>
    <row r="18" s="1" customFormat="1" ht="15.6" spans="1:15">
      <c r="A18" s="8">
        <v>14</v>
      </c>
      <c r="B18" s="9" t="s">
        <v>35</v>
      </c>
      <c r="C18" s="10" t="s">
        <v>21</v>
      </c>
      <c r="D18" s="9" t="s">
        <v>22</v>
      </c>
      <c r="E18" s="9">
        <v>200</v>
      </c>
      <c r="F18" s="11">
        <v>95</v>
      </c>
      <c r="G18" s="12">
        <v>110</v>
      </c>
      <c r="H18" s="12">
        <v>105</v>
      </c>
      <c r="I18" s="16"/>
      <c r="J18" s="16"/>
      <c r="K18" s="16">
        <f t="shared" si="0"/>
        <v>103.333333333333</v>
      </c>
      <c r="L18" s="30">
        <f t="shared" si="6"/>
        <v>7.63762615825973</v>
      </c>
      <c r="M18" s="30">
        <f t="shared" si="2"/>
        <v>7.39125112089652</v>
      </c>
      <c r="N18" s="31">
        <f t="shared" si="3"/>
        <v>103.33</v>
      </c>
      <c r="O18" s="31">
        <f t="shared" si="4"/>
        <v>20666</v>
      </c>
    </row>
    <row r="19" s="1" customFormat="1" ht="15.6" spans="1:15">
      <c r="A19" s="8">
        <v>15</v>
      </c>
      <c r="B19" s="9" t="s">
        <v>36</v>
      </c>
      <c r="C19" s="10" t="s">
        <v>21</v>
      </c>
      <c r="D19" s="9" t="s">
        <v>22</v>
      </c>
      <c r="E19" s="9">
        <v>160</v>
      </c>
      <c r="F19" s="11">
        <v>102</v>
      </c>
      <c r="G19" s="12">
        <v>130</v>
      </c>
      <c r="H19" s="12">
        <v>115</v>
      </c>
      <c r="I19" s="16"/>
      <c r="J19" s="16"/>
      <c r="K19" s="16">
        <f t="shared" si="0"/>
        <v>115.666666666667</v>
      </c>
      <c r="L19" s="30" t="e">
        <f>SQRT(((SUM((POWER(H19-K19,2)),(POWER(#REF!-K19,2)),(POWER(F19-K19,2)))/(COLUMNS(F19:H19)-1))))</f>
        <v>#REF!</v>
      </c>
      <c r="M19" s="30" t="e">
        <f t="shared" si="2"/>
        <v>#REF!</v>
      </c>
      <c r="N19" s="31">
        <f t="shared" si="3"/>
        <v>115.67</v>
      </c>
      <c r="O19" s="31">
        <f t="shared" si="4"/>
        <v>18507.2</v>
      </c>
    </row>
    <row r="20" s="1" customFormat="1" ht="15" customHeight="1" spans="1:15">
      <c r="A20" s="8">
        <v>16</v>
      </c>
      <c r="B20" s="9" t="s">
        <v>37</v>
      </c>
      <c r="C20" s="10" t="s">
        <v>21</v>
      </c>
      <c r="D20" s="9" t="s">
        <v>22</v>
      </c>
      <c r="E20" s="9">
        <v>5</v>
      </c>
      <c r="F20" s="11">
        <v>195</v>
      </c>
      <c r="G20" s="12">
        <v>220</v>
      </c>
      <c r="H20" s="12">
        <v>200</v>
      </c>
      <c r="I20" s="16"/>
      <c r="J20" s="16"/>
      <c r="K20" s="16">
        <f t="shared" si="0"/>
        <v>205</v>
      </c>
      <c r="L20" s="30">
        <f t="shared" si="6"/>
        <v>13.228756555323</v>
      </c>
      <c r="M20" s="30">
        <f t="shared" si="2"/>
        <v>6.45305197820632</v>
      </c>
      <c r="N20" s="31">
        <f t="shared" si="3"/>
        <v>205</v>
      </c>
      <c r="O20" s="31">
        <f t="shared" si="4"/>
        <v>1025</v>
      </c>
    </row>
    <row r="21" s="1" customFormat="1" ht="15.6" spans="1:15">
      <c r="A21" s="8">
        <v>17</v>
      </c>
      <c r="B21" s="9" t="s">
        <v>38</v>
      </c>
      <c r="C21" s="10" t="s">
        <v>21</v>
      </c>
      <c r="D21" s="9" t="s">
        <v>22</v>
      </c>
      <c r="E21" s="9">
        <v>60</v>
      </c>
      <c r="F21" s="11">
        <v>44</v>
      </c>
      <c r="G21" s="12">
        <v>60</v>
      </c>
      <c r="H21" s="12">
        <v>50</v>
      </c>
      <c r="I21" s="16"/>
      <c r="J21" s="16"/>
      <c r="K21" s="16">
        <f t="shared" si="0"/>
        <v>51.3333333333333</v>
      </c>
      <c r="L21" s="30">
        <f t="shared" si="6"/>
        <v>8.08290376865476</v>
      </c>
      <c r="M21" s="30">
        <f t="shared" si="2"/>
        <v>15.7459164324443</v>
      </c>
      <c r="N21" s="31">
        <f t="shared" si="3"/>
        <v>51.33</v>
      </c>
      <c r="O21" s="31">
        <f t="shared" si="4"/>
        <v>3079.8</v>
      </c>
    </row>
    <row r="22" s="1" customFormat="1" ht="15.6" spans="1:15">
      <c r="A22" s="8">
        <v>18</v>
      </c>
      <c r="B22" s="9" t="s">
        <v>39</v>
      </c>
      <c r="C22" s="10" t="s">
        <v>21</v>
      </c>
      <c r="D22" s="9" t="s">
        <v>22</v>
      </c>
      <c r="E22" s="9">
        <v>10</v>
      </c>
      <c r="F22" s="11">
        <v>425</v>
      </c>
      <c r="G22" s="12">
        <v>470</v>
      </c>
      <c r="H22" s="12">
        <v>440</v>
      </c>
      <c r="I22" s="16"/>
      <c r="J22" s="16"/>
      <c r="K22" s="16">
        <f t="shared" si="0"/>
        <v>445</v>
      </c>
      <c r="L22" s="30" t="e">
        <f>SQRT(((SUM((POWER(H22-K22,2)),(POWER(#REF!-K22,2)),(POWER(F22-K22,2)))/(COLUMNS(F22:H22)-1))))</f>
        <v>#REF!</v>
      </c>
      <c r="M22" s="30" t="e">
        <f t="shared" si="2"/>
        <v>#REF!</v>
      </c>
      <c r="N22" s="31">
        <f t="shared" si="3"/>
        <v>445</v>
      </c>
      <c r="O22" s="31">
        <f t="shared" si="4"/>
        <v>4450</v>
      </c>
    </row>
    <row r="23" s="1" customFormat="1" ht="15" customHeight="1" spans="1:15">
      <c r="A23" s="8">
        <v>19</v>
      </c>
      <c r="B23" s="9" t="s">
        <v>40</v>
      </c>
      <c r="C23" s="10" t="s">
        <v>21</v>
      </c>
      <c r="D23" s="9" t="s">
        <v>22</v>
      </c>
      <c r="E23" s="9">
        <v>5</v>
      </c>
      <c r="F23" s="11">
        <v>175</v>
      </c>
      <c r="G23" s="12">
        <v>170</v>
      </c>
      <c r="H23" s="12">
        <v>155</v>
      </c>
      <c r="I23" s="16"/>
      <c r="J23" s="16"/>
      <c r="K23" s="16">
        <f t="shared" si="0"/>
        <v>166.666666666667</v>
      </c>
      <c r="L23" s="30">
        <f t="shared" ref="L23:L27" si="7">SQRT(((SUM((POWER(H23-K23,2)),(POWER(G23-K23,2)),(POWER(F23-K23,2)))/(COLUMNS(F23:H23)-1))))</f>
        <v>10.4083299973307</v>
      </c>
      <c r="M23" s="30">
        <f t="shared" si="2"/>
        <v>6.2449979983984</v>
      </c>
      <c r="N23" s="31">
        <f t="shared" si="3"/>
        <v>166.67</v>
      </c>
      <c r="O23" s="31">
        <f t="shared" si="4"/>
        <v>833.35</v>
      </c>
    </row>
    <row r="24" s="1" customFormat="1" ht="27.6" spans="1:15">
      <c r="A24" s="8">
        <v>20</v>
      </c>
      <c r="B24" s="9" t="s">
        <v>41</v>
      </c>
      <c r="C24" s="10" t="s">
        <v>21</v>
      </c>
      <c r="D24" s="9" t="s">
        <v>22</v>
      </c>
      <c r="E24" s="9">
        <v>15</v>
      </c>
      <c r="F24" s="11">
        <v>435</v>
      </c>
      <c r="G24" s="12">
        <v>480</v>
      </c>
      <c r="H24" s="12">
        <v>450</v>
      </c>
      <c r="I24" s="16"/>
      <c r="J24" s="16"/>
      <c r="K24" s="16">
        <f t="shared" si="0"/>
        <v>455</v>
      </c>
      <c r="L24" s="30">
        <f t="shared" si="7"/>
        <v>22.9128784747792</v>
      </c>
      <c r="M24" s="30">
        <f t="shared" si="2"/>
        <v>5.03579746698444</v>
      </c>
      <c r="N24" s="31">
        <f t="shared" si="3"/>
        <v>455</v>
      </c>
      <c r="O24" s="31">
        <f t="shared" si="4"/>
        <v>6825</v>
      </c>
    </row>
    <row r="25" s="1" customFormat="1" ht="27.6" spans="1:15">
      <c r="A25" s="8">
        <v>21</v>
      </c>
      <c r="B25" s="9" t="s">
        <v>42</v>
      </c>
      <c r="C25" s="10" t="s">
        <v>21</v>
      </c>
      <c r="D25" s="9" t="s">
        <v>22</v>
      </c>
      <c r="E25" s="9">
        <v>1</v>
      </c>
      <c r="F25" s="11">
        <v>485</v>
      </c>
      <c r="G25" s="12">
        <v>550</v>
      </c>
      <c r="H25" s="12">
        <v>505</v>
      </c>
      <c r="I25" s="16"/>
      <c r="J25" s="16"/>
      <c r="K25" s="16">
        <f t="shared" si="0"/>
        <v>513.333333333333</v>
      </c>
      <c r="L25" s="30" t="e">
        <f>SQRT(((SUM((POWER(H25-K25,2)),(POWER(#REF!-K25,2)),(POWER(F25-K25,2)))/(COLUMNS(F25:H25)-1))))</f>
        <v>#REF!</v>
      </c>
      <c r="M25" s="30" t="e">
        <f t="shared" si="2"/>
        <v>#REF!</v>
      </c>
      <c r="N25" s="31">
        <f t="shared" si="3"/>
        <v>513.33</v>
      </c>
      <c r="O25" s="31">
        <f t="shared" si="4"/>
        <v>513.33</v>
      </c>
    </row>
    <row r="26" s="1" customFormat="1" ht="18" customHeight="1" spans="1:15">
      <c r="A26" s="8">
        <v>22</v>
      </c>
      <c r="B26" s="9" t="s">
        <v>43</v>
      </c>
      <c r="C26" s="10" t="s">
        <v>21</v>
      </c>
      <c r="D26" s="9" t="s">
        <v>22</v>
      </c>
      <c r="E26" s="9">
        <v>1</v>
      </c>
      <c r="F26" s="11">
        <v>595</v>
      </c>
      <c r="G26" s="12">
        <v>635</v>
      </c>
      <c r="H26" s="12">
        <v>610</v>
      </c>
      <c r="I26" s="16"/>
      <c r="J26" s="16"/>
      <c r="K26" s="16">
        <f t="shared" si="0"/>
        <v>613.333333333333</v>
      </c>
      <c r="L26" s="30">
        <f t="shared" si="7"/>
        <v>20.2072594216369</v>
      </c>
      <c r="M26" s="30">
        <f t="shared" si="2"/>
        <v>3.29466186222341</v>
      </c>
      <c r="N26" s="31">
        <f t="shared" si="3"/>
        <v>613.33</v>
      </c>
      <c r="O26" s="31">
        <f t="shared" si="4"/>
        <v>613.33</v>
      </c>
    </row>
    <row r="27" s="1" customFormat="1" ht="15.6" spans="1:15">
      <c r="A27" s="8">
        <v>23</v>
      </c>
      <c r="B27" s="9" t="s">
        <v>44</v>
      </c>
      <c r="C27" s="10" t="s">
        <v>21</v>
      </c>
      <c r="D27" s="9" t="s">
        <v>22</v>
      </c>
      <c r="E27" s="9">
        <v>20</v>
      </c>
      <c r="F27" s="11">
        <v>265</v>
      </c>
      <c r="G27" s="12">
        <v>295</v>
      </c>
      <c r="H27" s="12">
        <v>280</v>
      </c>
      <c r="I27" s="16"/>
      <c r="J27" s="16"/>
      <c r="K27" s="16">
        <f t="shared" si="0"/>
        <v>280</v>
      </c>
      <c r="L27" s="30">
        <f t="shared" si="7"/>
        <v>15</v>
      </c>
      <c r="M27" s="30">
        <f t="shared" si="2"/>
        <v>5.35714285714286</v>
      </c>
      <c r="N27" s="31">
        <f t="shared" si="3"/>
        <v>280</v>
      </c>
      <c r="O27" s="31">
        <f t="shared" si="4"/>
        <v>5600</v>
      </c>
    </row>
    <row r="28" s="1" customFormat="1" ht="15.6" spans="1:15">
      <c r="A28" s="8">
        <v>24</v>
      </c>
      <c r="B28" s="9" t="s">
        <v>45</v>
      </c>
      <c r="C28" s="10" t="s">
        <v>21</v>
      </c>
      <c r="D28" s="9" t="s">
        <v>22</v>
      </c>
      <c r="E28" s="9">
        <v>60</v>
      </c>
      <c r="F28" s="11">
        <v>165</v>
      </c>
      <c r="G28" s="12">
        <v>195</v>
      </c>
      <c r="H28" s="12">
        <v>180</v>
      </c>
      <c r="I28" s="16"/>
      <c r="J28" s="16"/>
      <c r="K28" s="16">
        <f t="shared" si="0"/>
        <v>180</v>
      </c>
      <c r="L28" s="30" t="e">
        <f>SQRT(((SUM((POWER(H28-K28,2)),(POWER(#REF!-K28,2)),(POWER(F28-K28,2)))/(COLUMNS(F28:H28)-1))))</f>
        <v>#REF!</v>
      </c>
      <c r="M28" s="30" t="e">
        <f t="shared" si="2"/>
        <v>#REF!</v>
      </c>
      <c r="N28" s="31">
        <f t="shared" si="3"/>
        <v>180</v>
      </c>
      <c r="O28" s="31">
        <f t="shared" si="4"/>
        <v>10800</v>
      </c>
    </row>
    <row r="29" s="1" customFormat="1" ht="18" customHeight="1" spans="1:15">
      <c r="A29" s="8">
        <v>25</v>
      </c>
      <c r="B29" s="9" t="s">
        <v>46</v>
      </c>
      <c r="C29" s="10" t="s">
        <v>21</v>
      </c>
      <c r="D29" s="9" t="s">
        <v>22</v>
      </c>
      <c r="E29" s="9">
        <v>50</v>
      </c>
      <c r="F29" s="11">
        <v>245</v>
      </c>
      <c r="G29" s="12">
        <v>275</v>
      </c>
      <c r="H29" s="12">
        <v>260</v>
      </c>
      <c r="I29" s="16"/>
      <c r="J29" s="16"/>
      <c r="K29" s="16">
        <f t="shared" si="0"/>
        <v>260</v>
      </c>
      <c r="L29" s="30">
        <f t="shared" ref="L29:L33" si="8">SQRT(((SUM((POWER(H29-K29,2)),(POWER(G29-K29,2)),(POWER(F29-K29,2)))/(COLUMNS(F29:H29)-1))))</f>
        <v>15</v>
      </c>
      <c r="M29" s="30">
        <f t="shared" si="2"/>
        <v>5.76923076923077</v>
      </c>
      <c r="N29" s="31">
        <f t="shared" si="3"/>
        <v>260</v>
      </c>
      <c r="O29" s="31">
        <f t="shared" si="4"/>
        <v>13000</v>
      </c>
    </row>
    <row r="30" s="1" customFormat="1" ht="15.6" spans="1:15">
      <c r="A30" s="8">
        <v>26</v>
      </c>
      <c r="B30" s="9" t="s">
        <v>47</v>
      </c>
      <c r="C30" s="10" t="s">
        <v>21</v>
      </c>
      <c r="D30" s="9" t="s">
        <v>22</v>
      </c>
      <c r="E30" s="9">
        <v>50</v>
      </c>
      <c r="F30" s="11">
        <v>190</v>
      </c>
      <c r="G30" s="12">
        <v>220</v>
      </c>
      <c r="H30" s="12">
        <v>205</v>
      </c>
      <c r="I30" s="16"/>
      <c r="J30" s="16"/>
      <c r="K30" s="16">
        <f t="shared" si="0"/>
        <v>205</v>
      </c>
      <c r="L30" s="30">
        <f t="shared" si="8"/>
        <v>15</v>
      </c>
      <c r="M30" s="30">
        <f t="shared" si="2"/>
        <v>7.31707317073171</v>
      </c>
      <c r="N30" s="31">
        <f t="shared" si="3"/>
        <v>205</v>
      </c>
      <c r="O30" s="31">
        <f t="shared" si="4"/>
        <v>10250</v>
      </c>
    </row>
    <row r="31" s="1" customFormat="1" ht="15.6" spans="1:15">
      <c r="A31" s="8">
        <v>27</v>
      </c>
      <c r="B31" s="9" t="s">
        <v>48</v>
      </c>
      <c r="C31" s="10" t="s">
        <v>21</v>
      </c>
      <c r="D31" s="9" t="s">
        <v>22</v>
      </c>
      <c r="E31" s="9">
        <v>15</v>
      </c>
      <c r="F31" s="11">
        <v>230</v>
      </c>
      <c r="G31" s="12">
        <v>275</v>
      </c>
      <c r="H31" s="12">
        <v>250</v>
      </c>
      <c r="I31" s="16"/>
      <c r="J31" s="16"/>
      <c r="K31" s="16">
        <f t="shared" si="0"/>
        <v>251.666666666667</v>
      </c>
      <c r="L31" s="30" t="e">
        <f>SQRT(((SUM((POWER(H31-K31,2)),(POWER(#REF!-K31,2)),(POWER(F31-K31,2)))/(COLUMNS(F31:H31)-1))))</f>
        <v>#REF!</v>
      </c>
      <c r="M31" s="30" t="e">
        <f t="shared" si="2"/>
        <v>#REF!</v>
      </c>
      <c r="N31" s="31">
        <f t="shared" si="3"/>
        <v>251.67</v>
      </c>
      <c r="O31" s="31">
        <f t="shared" si="4"/>
        <v>3775.05</v>
      </c>
    </row>
    <row r="32" s="1" customFormat="1" ht="17" customHeight="1" spans="1:15">
      <c r="A32" s="8">
        <v>28</v>
      </c>
      <c r="B32" s="9" t="s">
        <v>49</v>
      </c>
      <c r="C32" s="10" t="s">
        <v>21</v>
      </c>
      <c r="D32" s="9" t="s">
        <v>22</v>
      </c>
      <c r="E32" s="9">
        <v>1</v>
      </c>
      <c r="F32" s="11">
        <v>475</v>
      </c>
      <c r="G32" s="12">
        <v>535</v>
      </c>
      <c r="H32" s="12">
        <v>490</v>
      </c>
      <c r="I32" s="16"/>
      <c r="J32" s="16"/>
      <c r="K32" s="16">
        <f t="shared" si="0"/>
        <v>500</v>
      </c>
      <c r="L32" s="30">
        <f t="shared" si="8"/>
        <v>31.224989991992</v>
      </c>
      <c r="M32" s="30">
        <f t="shared" si="2"/>
        <v>6.2449979983984</v>
      </c>
      <c r="N32" s="31">
        <f t="shared" si="3"/>
        <v>500</v>
      </c>
      <c r="O32" s="31">
        <f t="shared" si="4"/>
        <v>500</v>
      </c>
    </row>
    <row r="33" s="1" customFormat="1" ht="15.6" spans="1:15">
      <c r="A33" s="8">
        <v>29</v>
      </c>
      <c r="B33" s="9" t="s">
        <v>50</v>
      </c>
      <c r="C33" s="10" t="s">
        <v>21</v>
      </c>
      <c r="D33" s="9" t="s">
        <v>22</v>
      </c>
      <c r="E33" s="9">
        <v>200</v>
      </c>
      <c r="F33" s="11">
        <v>39</v>
      </c>
      <c r="G33" s="12">
        <v>52</v>
      </c>
      <c r="H33" s="12">
        <v>45</v>
      </c>
      <c r="I33" s="16"/>
      <c r="J33" s="16"/>
      <c r="K33" s="16">
        <f t="shared" si="0"/>
        <v>45.3333333333333</v>
      </c>
      <c r="L33" s="30">
        <f t="shared" si="8"/>
        <v>6.50640709864771</v>
      </c>
      <c r="M33" s="30">
        <f t="shared" si="2"/>
        <v>14.3523685999582</v>
      </c>
      <c r="N33" s="31">
        <f t="shared" si="3"/>
        <v>45.33</v>
      </c>
      <c r="O33" s="31">
        <f t="shared" si="4"/>
        <v>9066</v>
      </c>
    </row>
    <row r="34" s="1" customFormat="1" ht="15.6" spans="1:15">
      <c r="A34" s="8">
        <v>30</v>
      </c>
      <c r="B34" s="9" t="s">
        <v>51</v>
      </c>
      <c r="C34" s="10" t="s">
        <v>21</v>
      </c>
      <c r="D34" s="9" t="s">
        <v>22</v>
      </c>
      <c r="E34" s="9">
        <v>100</v>
      </c>
      <c r="F34" s="11">
        <v>16</v>
      </c>
      <c r="G34" s="12">
        <v>19</v>
      </c>
      <c r="H34" s="12">
        <v>17</v>
      </c>
      <c r="I34" s="16"/>
      <c r="J34" s="16"/>
      <c r="K34" s="16">
        <f t="shared" si="0"/>
        <v>17.3333333333333</v>
      </c>
      <c r="L34" s="30" t="e">
        <f>SQRT(((SUM((POWER(H34-K34,2)),(POWER(#REF!-K34,2)),(POWER(F34-K34,2)))/(COLUMNS(F34:H34)-1))))</f>
        <v>#REF!</v>
      </c>
      <c r="M34" s="30" t="e">
        <f t="shared" si="2"/>
        <v>#REF!</v>
      </c>
      <c r="N34" s="31">
        <f t="shared" si="3"/>
        <v>17.33</v>
      </c>
      <c r="O34" s="31">
        <f t="shared" si="4"/>
        <v>1733</v>
      </c>
    </row>
    <row r="35" s="1" customFormat="1" ht="15.6" spans="1:15">
      <c r="A35" s="8">
        <v>31</v>
      </c>
      <c r="B35" s="9" t="s">
        <v>52</v>
      </c>
      <c r="C35" s="10" t="s">
        <v>21</v>
      </c>
      <c r="D35" s="9" t="s">
        <v>22</v>
      </c>
      <c r="E35" s="9">
        <v>500</v>
      </c>
      <c r="F35" s="11">
        <v>79</v>
      </c>
      <c r="G35" s="12">
        <v>105</v>
      </c>
      <c r="H35" s="12">
        <v>90</v>
      </c>
      <c r="I35" s="16"/>
      <c r="J35" s="16"/>
      <c r="K35" s="16">
        <f t="shared" si="0"/>
        <v>91.3333333333333</v>
      </c>
      <c r="L35" s="30" t="e">
        <f>SQRT(((SUM((POWER(H35-K35,2)),(POWER(#REF!-K35,2)),(POWER(F35-K35,2)))/(COLUMNS(F35:H35)-1))))</f>
        <v>#REF!</v>
      </c>
      <c r="M35" s="30" t="e">
        <f t="shared" si="2"/>
        <v>#REF!</v>
      </c>
      <c r="N35" s="31">
        <f t="shared" si="3"/>
        <v>91.33</v>
      </c>
      <c r="O35" s="31">
        <f t="shared" si="4"/>
        <v>45665</v>
      </c>
    </row>
    <row r="36" s="1" customFormat="1" ht="21" customHeight="1" spans="1:15">
      <c r="A36" s="8"/>
      <c r="C36" s="13"/>
      <c r="D36" s="14"/>
      <c r="E36" s="15"/>
      <c r="F36" s="16"/>
      <c r="G36" s="17"/>
      <c r="H36" s="16"/>
      <c r="I36" s="16"/>
      <c r="J36" s="16"/>
      <c r="K36" s="16"/>
      <c r="L36" s="30"/>
      <c r="M36" s="30"/>
      <c r="N36" s="31"/>
      <c r="O36" s="31">
        <f>SUM(O5:O35)</f>
        <v>227713.11</v>
      </c>
    </row>
    <row r="37" s="1" customFormat="1" ht="21" customHeight="1" spans="1:1">
      <c r="A37" s="8"/>
    </row>
    <row r="38" ht="15.75" customHeight="1" spans="1:14">
      <c r="A38" s="18" t="s">
        <v>53</v>
      </c>
      <c r="B38" s="19"/>
      <c r="C38" s="19"/>
      <c r="D38" s="19"/>
      <c r="E38" s="19"/>
      <c r="F38" s="19"/>
      <c r="G38" s="19"/>
      <c r="H38" s="20">
        <f>O36</f>
        <v>227713.11</v>
      </c>
      <c r="I38" s="22"/>
      <c r="J38" s="32">
        <f>N36</f>
        <v>0</v>
      </c>
      <c r="K38" s="33" t="s">
        <v>54</v>
      </c>
      <c r="L38" s="33"/>
      <c r="M38" s="33"/>
      <c r="N38" s="34"/>
    </row>
    <row r="39" ht="15.6" spans="1:2">
      <c r="A39" s="21"/>
      <c r="B39" s="22"/>
    </row>
    <row r="40" ht="19.9" customHeight="1" spans="1:15">
      <c r="A40" s="23" t="s">
        <v>55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ht="15.6" spans="1:2">
      <c r="A41" s="24"/>
      <c r="B41" s="24"/>
    </row>
    <row r="42" ht="34.15" customHeight="1" spans="1:2">
      <c r="A42" s="24"/>
      <c r="B42" s="24"/>
    </row>
  </sheetData>
  <mergeCells count="12">
    <mergeCell ref="M1:O1"/>
    <mergeCell ref="A2:O2"/>
    <mergeCell ref="F3:H3"/>
    <mergeCell ref="K3:M3"/>
    <mergeCell ref="N3:O3"/>
    <mergeCell ref="A38:G38"/>
    <mergeCell ref="A40:O40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36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департамент образования Сахалинской области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НМЦД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Работа</cp:lastModifiedBy>
  <cp:revision>3</cp:revision>
  <dcterms:created xsi:type="dcterms:W3CDTF">2014-05-19T23:28:00Z</dcterms:created>
  <cp:lastPrinted>2025-04-24T01:33:00Z</cp:lastPrinted>
  <dcterms:modified xsi:type="dcterms:W3CDTF">2025-05-28T12:14:21Z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5BD3F92B20CB427591D35187D1FA9957_13</vt:lpwstr>
  </property>
  <property fmtid="{D5CDD505-2E9C-101B-9397-08002B2CF9AE}" pid="3" name="KSOProductBuildVer">
    <vt:lpwstr>1049-12.2.0.21179</vt:lpwstr>
  </property>
</Properties>
</file>