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ся\Desktop\ГОСЗАКУПКИ\223-ФЗ\ЗАКУПКИ\КОТИРОВКИ\Дизтопливо\"/>
    </mc:Choice>
  </mc:AlternateContent>
  <bookViews>
    <workbookView xWindow="120" yWindow="12" windowWidth="15480" windowHeight="11640"/>
  </bookViews>
  <sheets>
    <sheet name="Обоснование НМЦК" sheetId="1" r:id="rId1"/>
  </sheets>
  <definedNames>
    <definedName name="_xlnm._FilterDatabase" localSheetId="0" hidden="1">'Обоснование НМЦК'!$A$50:$L$52</definedName>
    <definedName name="адреса">#REF!</definedName>
    <definedName name="_xlnm.Print_Titles" localSheetId="0">'Обоснование НМЦК'!$49:$50</definedName>
    <definedName name="методы">#REF!</definedName>
  </definedNames>
  <calcPr calcId="152511"/>
</workbook>
</file>

<file path=xl/calcChain.xml><?xml version="1.0" encoding="utf-8"?>
<calcChain xmlns="http://schemas.openxmlformats.org/spreadsheetml/2006/main">
  <c r="J51" i="1" l="1"/>
  <c r="I51" i="1"/>
  <c r="L51" i="1" s="1"/>
  <c r="L52" i="1" l="1"/>
  <c r="K51" i="1"/>
  <c r="E44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K30" i="1"/>
  <c r="J30" i="1"/>
  <c r="L35" i="1" l="1"/>
  <c r="L37" i="1"/>
  <c r="L38" i="1"/>
  <c r="L30" i="1"/>
  <c r="L43" i="1"/>
  <c r="L41" i="1"/>
  <c r="L39" i="1"/>
  <c r="L33" i="1"/>
  <c r="L31" i="1"/>
  <c r="L34" i="1"/>
  <c r="L42" i="1"/>
  <c r="L40" i="1"/>
  <c r="L36" i="1"/>
  <c r="L32" i="1"/>
</calcChain>
</file>

<file path=xl/comments1.xml><?xml version="1.0" encoding="utf-8"?>
<comments xmlns="http://schemas.openxmlformats.org/spreadsheetml/2006/main">
  <authors>
    <author>USER</author>
  </authors>
  <commentList>
    <comment ref="L28" authorId="0" shapeId="0">
      <text>
        <r>
          <rPr>
            <b/>
            <sz val="8"/>
            <color indexed="81"/>
            <rFont val="Tahoma"/>
            <family val="2"/>
            <charset val="204"/>
          </rPr>
          <t>Этот показатель не должен быть &gt;33</t>
        </r>
      </text>
    </comment>
    <comment ref="K49" authorId="0" shapeId="0">
      <text>
        <r>
          <rPr>
            <b/>
            <sz val="8"/>
            <color indexed="81"/>
            <rFont val="Tahoma"/>
            <family val="2"/>
            <charset val="204"/>
          </rPr>
          <t>Этот показатель не должен быть &gt;33</t>
        </r>
      </text>
    </comment>
  </commentList>
</comments>
</file>

<file path=xl/sharedStrings.xml><?xml version="1.0" encoding="utf-8"?>
<sst xmlns="http://schemas.openxmlformats.org/spreadsheetml/2006/main" count="79" uniqueCount="74">
  <si>
    <t>Цена1, ц1</t>
  </si>
  <si>
    <t>Цена2, ц2</t>
  </si>
  <si>
    <t>Цена3, ц3</t>
  </si>
  <si>
    <t>Цена средняя, &lt;ц&gt;</t>
  </si>
  <si>
    <t>Сумма</t>
  </si>
  <si>
    <t>Источники информации</t>
  </si>
  <si>
    <t>Коэффициент вариации, V</t>
  </si>
  <si>
    <t>Среднее квадратичное отклонение,</t>
  </si>
  <si>
    <t>№ п/п</t>
  </si>
  <si>
    <t>Количество, шт</t>
  </si>
  <si>
    <t>должность</t>
  </si>
  <si>
    <t>_________________________</t>
  </si>
  <si>
    <t>подпись</t>
  </si>
  <si>
    <t>расшифровка подписи</t>
  </si>
  <si>
    <t>Фуражка с эмблемой и ПВХ ремешком</t>
  </si>
  <si>
    <t>Чехол на фуражку</t>
  </si>
  <si>
    <t>Куртка п/ш</t>
  </si>
  <si>
    <t>Рубашка белая с длинным рукавом</t>
  </si>
  <si>
    <t>Рубашка белая с коротким рукавом</t>
  </si>
  <si>
    <t>Брюки п/ш</t>
  </si>
  <si>
    <t>Галстук</t>
  </si>
  <si>
    <t>Погоны</t>
  </si>
  <si>
    <t>Эмблема</t>
  </si>
  <si>
    <t>ООО "Аван-Строй"</t>
  </si>
  <si>
    <t>ООО "Индустрия-Юг"</t>
  </si>
  <si>
    <t xml:space="preserve">ООО "ВЕЛЕС" </t>
  </si>
  <si>
    <t>Наименование товара</t>
  </si>
  <si>
    <t>Шеврон</t>
  </si>
  <si>
    <t>Курсовые знаки 3 курс</t>
  </si>
  <si>
    <t>Курсовые знаки 4 курс</t>
  </si>
  <si>
    <t>Курсовые знаки 2 курс</t>
  </si>
  <si>
    <t>Курсовые знаки 1 курс</t>
  </si>
  <si>
    <t>ИП Журавлев</t>
  </si>
  <si>
    <t>Цена4, ц4</t>
  </si>
  <si>
    <t xml:space="preserve">ООО "ВЕЛЕС" г. Ростов-на-Дону, ул. 29 линия, д. 12, тел. (863)253-15-98 </t>
  </si>
  <si>
    <t>По позициям 12-15 коэффициент вариации превышает допустимое для проведения исследования значение, равное 33. Для того, чтобы совокупность цен можно было считать однородной, необходимо исключить из исследования  Цену4.</t>
  </si>
  <si>
    <t>Источник 1</t>
  </si>
  <si>
    <t>Источник 2</t>
  </si>
  <si>
    <t>Источник 3</t>
  </si>
  <si>
    <t>Место поставки товара, выполнения работ, оказания услуг:</t>
  </si>
  <si>
    <t>Ед.измерения</t>
  </si>
  <si>
    <t>Количество</t>
  </si>
  <si>
    <t>Всего</t>
  </si>
  <si>
    <t>ОКПД</t>
  </si>
  <si>
    <t>Калининградская обл., Полесский район, п. Славянское, пер. Молодежный, д. 9</t>
  </si>
  <si>
    <t>Ведущий экономист</t>
  </si>
  <si>
    <t>А.Ф. Князева</t>
  </si>
  <si>
    <t xml:space="preserve">8 (401) 58-246-42 </t>
  </si>
  <si>
    <t xml:space="preserve">Обоснование начальной максимальной цены договора </t>
  </si>
  <si>
    <t>Используемый метод определения НМЦД с обоснованием:</t>
  </si>
  <si>
    <t>к извещению о проведении запроса котировок в электронной форме</t>
  </si>
  <si>
    <t xml:space="preserve">    Утверждаю</t>
  </si>
  <si>
    <t>Исполняющий обязанности</t>
  </si>
  <si>
    <t>директора филиала</t>
  </si>
  <si>
    <t>имени В.Р. Вильямса"</t>
  </si>
  <si>
    <t>И.К. Болсун</t>
  </si>
  <si>
    <t>Приложение № 2</t>
  </si>
  <si>
    <t>Калининградского научно-</t>
  </si>
  <si>
    <t xml:space="preserve">                                                                    ЭП</t>
  </si>
  <si>
    <t xml:space="preserve">                                                                   _______________________________</t>
  </si>
  <si>
    <t>исследовательского института</t>
  </si>
  <si>
    <t>сельского хозяйства – филиал</t>
  </si>
  <si>
    <t>Федерального государственного</t>
  </si>
  <si>
    <t>бюджетного научного учреждения</t>
  </si>
  <si>
    <t>"Федеральный научный центр</t>
  </si>
  <si>
    <t>кормопроизводства и агроэкологии</t>
  </si>
  <si>
    <t>Топливо дизельное межсезонное экологического класса не ниже К5 (мелкооптовая поставка)</t>
  </si>
  <si>
    <t>Приказ Федеральной антимонопольной службы от 22 ноября 2024 г. N 894/24</t>
  </si>
  <si>
    <t>https://oil.krab.ru</t>
  </si>
  <si>
    <t>19.20.21.300</t>
  </si>
  <si>
    <t xml:space="preserve">                 на поставку топлива дизельного для нужд КНИИСХ – филиал ФНЦ «ВИК им. В.Р. Вильямса»                                                                                                                  </t>
  </si>
  <si>
    <t>литр; кубический дециметр</t>
  </si>
  <si>
    <r>
      <t xml:space="preserve">Коэффициент вариации цен не превышает 33%, в связи с чем совокупность значений, используемых в расчете при определении начальной (максимальной) цены договора, является однородной.
Начальная (максимальная) цена договора (НМЦД) определяется по формуле:
НМЦД = V* Ц
Где: V- количество (объем) закупаемого товара;
Ц -  средняя арифметическая величина цены поставки Товара.
НМЦД= 1 558 260 рублей 00 копеек.
Начальная (максимальная) цена договора на поставку </t>
    </r>
    <r>
      <rPr>
        <sz val="12"/>
        <rFont val="Times New Roman"/>
        <family val="1"/>
        <charset val="204"/>
      </rPr>
      <t>дизельного топлива</t>
    </r>
    <r>
      <rPr>
        <sz val="12"/>
        <color theme="1"/>
        <rFont val="Times New Roman"/>
        <family val="1"/>
        <charset val="204"/>
      </rPr>
      <t xml:space="preserve"> для нужд КНИИСХ – филиал ФНЦ «ВИК им. В.Р. Вильямса» сформирована  на основании пп. б, п. 3 приказа Федеральной антимонопольной службы от 22 ноября 2024 г. N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 работы услуги при осуществлении закупок топлива моторного, включая автомобильный и авиационный бензин" и составляет 1 558 260 (Один миллион пятьсот пятьдесят восемь тысяч двести шестьдесят) рублей 00 копеек. Цена включает  в  себя стоимость Товара,  расходы на  перевозку,  страхование,  расходы  на  выборку Товара  в  Торговых точках,  уплату  таможенных пошлин, все налоги и сборы, предусмотренные действующим  законодательством  Российской Федерации и другие обязательные платежи.
Все  показатели,  требования,   условные  обозначения  и    терминология,   касающиеся характеристик объекта закупки, установлены в соответствии с потребностями Заказчика и являются широко используемыми на современном  рынке  данного  вида  товара.
Валюта, используемая при формировании начальной (максимальной) цены договора, (начальной цены единицы товара, работы, услуги), цены заявки на участие в запросе котировок в электронной форме и расчетов с поставщиками (исполнителями, подрядчиками) - рубль Российской Федерации. 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договора - не применяется.
</t>
    </r>
  </si>
  <si>
    <t>Дата подготовки обоснования НМЦД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</si>
</sst>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8">
    <xf numFmtId="0" fontId="0" fillId="0" borderId="0" xfId="0"/>
    <xf numFmtId="0" fontId="6" fillId="0" borderId="0" xfId="0" applyFont="1" applyAlignment="1">
      <alignment horizontal="left" indent="3"/>
    </xf>
    <xf numFmtId="0" fontId="8" fillId="0" borderId="1" xfId="0" applyFont="1" applyBorder="1" applyAlignment="1">
      <alignment vertical="top" wrapText="1"/>
    </xf>
    <xf numFmtId="0" fontId="0" fillId="0" borderId="0" xfId="0" applyFont="1"/>
    <xf numFmtId="0" fontId="4" fillId="0" borderId="0" xfId="0" applyNumberFormat="1" applyFont="1" applyBorder="1" applyAlignment="1">
      <alignment horizontal="left" vertical="top"/>
    </xf>
    <xf numFmtId="0" fontId="7" fillId="0" borderId="0" xfId="0" applyFont="1" applyAlignment="1">
      <alignment horizontal="center" vertical="top"/>
    </xf>
    <xf numFmtId="0" fontId="5" fillId="0" borderId="0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9" fillId="0" borderId="0" xfId="0" applyFont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0" fillId="0" borderId="0" xfId="0" applyFont="1"/>
    <xf numFmtId="0" fontId="8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64" fontId="9" fillId="0" borderId="1" xfId="1" applyFont="1" applyFill="1" applyBorder="1" applyAlignment="1">
      <alignment horizontal="left" wrapText="1" indent="1"/>
    </xf>
    <xf numFmtId="164" fontId="9" fillId="0" borderId="1" xfId="1" applyFont="1" applyFill="1" applyBorder="1" applyAlignment="1">
      <alignment horizontal="left" indent="1"/>
    </xf>
    <xf numFmtId="2" fontId="9" fillId="0" borderId="1" xfId="0" applyNumberFormat="1" applyFont="1" applyFill="1" applyBorder="1" applyAlignment="1">
      <alignment horizontal="left" indent="1"/>
    </xf>
    <xf numFmtId="2" fontId="9" fillId="0" borderId="1" xfId="0" applyNumberFormat="1" applyFont="1" applyFill="1" applyBorder="1" applyAlignment="1">
      <alignment horizontal="left" wrapText="1" indent="1"/>
    </xf>
    <xf numFmtId="2" fontId="6" fillId="0" borderId="1" xfId="0" applyNumberFormat="1" applyFont="1" applyFill="1" applyBorder="1" applyAlignment="1">
      <alignment horizontal="left" wrapText="1" indent="1"/>
    </xf>
    <xf numFmtId="0" fontId="9" fillId="0" borderId="1" xfId="0" applyFont="1" applyBorder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0" xfId="0" applyFont="1" applyBorder="1"/>
    <xf numFmtId="0" fontId="4" fillId="0" borderId="0" xfId="0" applyFont="1"/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0" fontId="13" fillId="0" borderId="0" xfId="2"/>
    <xf numFmtId="0" fontId="4" fillId="0" borderId="0" xfId="0" applyFont="1" applyAlignment="1">
      <alignment horizontal="left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horizontal="left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5" fillId="0" borderId="0" xfId="0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 indent="1"/>
    </xf>
    <xf numFmtId="0" fontId="4" fillId="0" borderId="0" xfId="0" applyNumberFormat="1" applyFont="1" applyBorder="1" applyAlignment="1">
      <alignment horizontal="left" vertical="top" wrapText="1"/>
    </xf>
    <xf numFmtId="0" fontId="9" fillId="0" borderId="5" xfId="0" applyFont="1" applyBorder="1" applyAlignment="1">
      <alignment horizontal="center"/>
    </xf>
    <xf numFmtId="0" fontId="4" fillId="0" borderId="6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right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914399</xdr:colOff>
      <xdr:row>49</xdr:row>
      <xdr:rowOff>190499</xdr:rowOff>
    </xdr:from>
    <xdr:to>
      <xdr:col>10</xdr:col>
      <xdr:colOff>20661</xdr:colOff>
      <xdr:row>49</xdr:row>
      <xdr:rowOff>531362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410449" y="1762124"/>
          <a:ext cx="182587" cy="34086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il.krab.ru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101"/>
  <sheetViews>
    <sheetView tabSelected="1" topLeftCell="A26" workbookViewId="0">
      <selection activeCell="L23" sqref="L23"/>
    </sheetView>
  </sheetViews>
  <sheetFormatPr defaultRowHeight="14.4" x14ac:dyDescent="0.3"/>
  <cols>
    <col min="1" max="1" width="6.109375" customWidth="1"/>
    <col min="2" max="2" width="29" customWidth="1"/>
    <col min="3" max="3" width="12.109375" customWidth="1"/>
    <col min="4" max="4" width="11.33203125" customWidth="1"/>
    <col min="5" max="5" width="9.44140625" customWidth="1"/>
    <col min="6" max="6" width="15" customWidth="1"/>
    <col min="7" max="7" width="12.5546875" customWidth="1"/>
    <col min="8" max="8" width="14.6640625" customWidth="1"/>
    <col min="9" max="9" width="15.88671875" customWidth="1"/>
    <col min="10" max="10" width="14.33203125" customWidth="1"/>
    <col min="11" max="11" width="12.88671875" customWidth="1"/>
    <col min="12" max="12" width="14.6640625" customWidth="1"/>
  </cols>
  <sheetData>
    <row r="2" spans="7:12" ht="15.6" x14ac:dyDescent="0.3">
      <c r="G2" s="42" t="s">
        <v>56</v>
      </c>
      <c r="H2" s="42"/>
      <c r="I2" s="42"/>
      <c r="J2" s="42"/>
      <c r="K2" s="42"/>
      <c r="L2" s="42"/>
    </row>
    <row r="3" spans="7:12" ht="15.6" x14ac:dyDescent="0.3">
      <c r="G3" s="42" t="s">
        <v>50</v>
      </c>
      <c r="H3" s="42"/>
      <c r="I3" s="42"/>
      <c r="J3" s="42"/>
      <c r="K3" s="42"/>
      <c r="L3" s="42"/>
    </row>
    <row r="4" spans="7:12" ht="15.6" x14ac:dyDescent="0.3">
      <c r="G4" s="30"/>
      <c r="H4" s="30"/>
      <c r="I4" s="30"/>
      <c r="J4" s="30"/>
      <c r="K4" s="30"/>
      <c r="L4" s="30"/>
    </row>
    <row r="5" spans="7:12" ht="15.6" x14ac:dyDescent="0.3">
      <c r="G5" s="30"/>
      <c r="H5" s="42" t="s">
        <v>51</v>
      </c>
      <c r="I5" s="42"/>
      <c r="J5" s="42"/>
      <c r="K5" s="42"/>
      <c r="L5" s="42"/>
    </row>
    <row r="6" spans="7:12" ht="15.6" x14ac:dyDescent="0.3">
      <c r="G6" s="30"/>
      <c r="H6" s="42" t="s">
        <v>52</v>
      </c>
      <c r="I6" s="42"/>
      <c r="J6" s="42"/>
      <c r="K6" s="42"/>
      <c r="L6" s="42"/>
    </row>
    <row r="7" spans="7:12" ht="15.6" x14ac:dyDescent="0.3">
      <c r="G7" s="30"/>
      <c r="H7" s="42" t="s">
        <v>53</v>
      </c>
      <c r="I7" s="42"/>
      <c r="J7" s="42"/>
      <c r="K7" s="42"/>
      <c r="L7" s="42"/>
    </row>
    <row r="8" spans="7:12" ht="15.6" x14ac:dyDescent="0.3">
      <c r="G8" s="30"/>
      <c r="H8" s="42" t="s">
        <v>57</v>
      </c>
      <c r="I8" s="42"/>
      <c r="J8" s="42"/>
      <c r="K8" s="42"/>
      <c r="L8" s="42"/>
    </row>
    <row r="9" spans="7:12" ht="15.6" x14ac:dyDescent="0.3">
      <c r="G9" s="30"/>
      <c r="H9" s="42" t="s">
        <v>60</v>
      </c>
      <c r="I9" s="42"/>
      <c r="J9" s="42"/>
      <c r="K9" s="42"/>
      <c r="L9" s="42"/>
    </row>
    <row r="10" spans="7:12" ht="15.6" x14ac:dyDescent="0.3">
      <c r="G10" s="30"/>
      <c r="H10" s="42" t="s">
        <v>61</v>
      </c>
      <c r="I10" s="42"/>
      <c r="J10" s="42"/>
      <c r="K10" s="42"/>
      <c r="L10" s="42"/>
    </row>
    <row r="11" spans="7:12" ht="15.6" x14ac:dyDescent="0.3">
      <c r="G11" s="30"/>
      <c r="H11" s="42" t="s">
        <v>62</v>
      </c>
      <c r="I11" s="42"/>
      <c r="J11" s="42"/>
      <c r="K11" s="42"/>
      <c r="L11" s="42"/>
    </row>
    <row r="12" spans="7:12" ht="15.6" x14ac:dyDescent="0.3">
      <c r="G12" s="30"/>
      <c r="H12" s="42" t="s">
        <v>63</v>
      </c>
      <c r="I12" s="42"/>
      <c r="J12" s="42"/>
      <c r="K12" s="42"/>
      <c r="L12" s="42"/>
    </row>
    <row r="13" spans="7:12" ht="15.6" x14ac:dyDescent="0.3">
      <c r="G13" s="30"/>
      <c r="H13" s="42" t="s">
        <v>64</v>
      </c>
      <c r="I13" s="42"/>
      <c r="J13" s="42"/>
      <c r="K13" s="42"/>
      <c r="L13" s="42"/>
    </row>
    <row r="14" spans="7:12" ht="15.6" x14ac:dyDescent="0.3">
      <c r="G14" s="30"/>
      <c r="H14" s="42" t="s">
        <v>65</v>
      </c>
      <c r="I14" s="42"/>
      <c r="J14" s="42"/>
      <c r="K14" s="42"/>
      <c r="L14" s="42"/>
    </row>
    <row r="15" spans="7:12" ht="15.6" x14ac:dyDescent="0.3">
      <c r="G15" s="30"/>
      <c r="H15" s="42" t="s">
        <v>54</v>
      </c>
      <c r="I15" s="42"/>
      <c r="J15" s="42"/>
      <c r="K15" s="42"/>
      <c r="L15" s="42"/>
    </row>
    <row r="16" spans="7:12" ht="15.6" x14ac:dyDescent="0.3">
      <c r="G16" s="30"/>
      <c r="H16" s="30"/>
      <c r="I16" s="30"/>
      <c r="J16" s="30"/>
      <c r="K16" s="30"/>
      <c r="L16" s="30"/>
    </row>
    <row r="17" spans="1:12" ht="15.6" x14ac:dyDescent="0.3">
      <c r="G17" s="30"/>
      <c r="H17" s="42" t="s">
        <v>55</v>
      </c>
      <c r="I17" s="42"/>
      <c r="J17" s="42"/>
      <c r="K17" s="42"/>
      <c r="L17" s="42"/>
    </row>
    <row r="18" spans="1:12" ht="15.6" x14ac:dyDescent="0.3">
      <c r="G18" s="30"/>
      <c r="H18" s="43" t="s">
        <v>59</v>
      </c>
      <c r="I18" s="43"/>
      <c r="J18" s="43"/>
      <c r="K18" s="43"/>
      <c r="L18" s="43"/>
    </row>
    <row r="19" spans="1:12" ht="15.6" x14ac:dyDescent="0.3">
      <c r="G19" s="30"/>
      <c r="H19" s="35" t="s">
        <v>58</v>
      </c>
      <c r="I19" s="35"/>
      <c r="J19" s="35"/>
      <c r="K19" s="35"/>
      <c r="L19" s="35"/>
    </row>
    <row r="21" spans="1:12" ht="17.399999999999999" x14ac:dyDescent="0.3">
      <c r="A21" s="40" t="s">
        <v>48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1:12" ht="19.2" customHeight="1" x14ac:dyDescent="0.3">
      <c r="A22" s="39" t="s">
        <v>70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</row>
    <row r="23" spans="1:12" ht="30.75" customHeight="1" x14ac:dyDescent="0.3">
      <c r="A23" s="45" t="s">
        <v>49</v>
      </c>
      <c r="B23" s="45"/>
      <c r="C23" s="9"/>
      <c r="D23" s="9"/>
      <c r="E23" s="38" t="s">
        <v>67</v>
      </c>
      <c r="F23" s="38"/>
      <c r="G23" s="38"/>
      <c r="H23" s="38"/>
      <c r="I23" s="38"/>
      <c r="J23" s="38"/>
      <c r="K23" s="38"/>
      <c r="L23" s="8"/>
    </row>
    <row r="24" spans="1:12" ht="14.25" customHeight="1" x14ac:dyDescent="0.3">
      <c r="A24" s="8"/>
      <c r="B24" s="9"/>
      <c r="C24" s="9"/>
      <c r="D24" s="9"/>
      <c r="E24" s="8"/>
      <c r="F24" s="8"/>
      <c r="G24" s="8"/>
      <c r="H24" s="8"/>
      <c r="I24" s="8"/>
      <c r="J24" s="8"/>
      <c r="K24" s="8"/>
      <c r="L24" s="8"/>
    </row>
    <row r="25" spans="1:12" x14ac:dyDescent="0.3">
      <c r="A25" s="8" t="s">
        <v>5</v>
      </c>
      <c r="B25" s="8"/>
      <c r="C25" s="8"/>
      <c r="D25" s="8"/>
      <c r="E25" s="34" t="s">
        <v>68</v>
      </c>
      <c r="F25" s="8"/>
      <c r="G25" s="8"/>
      <c r="H25" s="8"/>
      <c r="I25" s="8"/>
      <c r="J25" s="8"/>
      <c r="K25" s="8"/>
      <c r="L25" s="8"/>
    </row>
    <row r="26" spans="1:12" x14ac:dyDescent="0.3">
      <c r="A26" s="8"/>
      <c r="B26" s="8"/>
      <c r="C26" s="8"/>
      <c r="D26" s="8"/>
      <c r="E26" s="8"/>
      <c r="F26" s="11"/>
      <c r="G26" s="8"/>
      <c r="H26" s="8"/>
      <c r="I26" s="8"/>
      <c r="J26" s="8"/>
      <c r="K26" s="8"/>
      <c r="L26" s="8"/>
    </row>
    <row r="27" spans="1:12" hidden="1" x14ac:dyDescent="0.3">
      <c r="A27" s="8"/>
      <c r="B27" s="8"/>
      <c r="C27" s="8"/>
      <c r="D27" s="8"/>
      <c r="E27" s="12" t="s">
        <v>34</v>
      </c>
      <c r="F27" s="11"/>
      <c r="G27" s="8"/>
      <c r="H27" s="8"/>
      <c r="I27" s="8"/>
      <c r="J27" s="8"/>
      <c r="K27" s="8"/>
      <c r="L27" s="8"/>
    </row>
    <row r="28" spans="1:12" ht="41.4" hidden="1" customHeight="1" x14ac:dyDescent="0.3">
      <c r="A28" s="46" t="s">
        <v>8</v>
      </c>
      <c r="B28" s="41" t="s">
        <v>26</v>
      </c>
      <c r="C28" s="13"/>
      <c r="D28" s="13"/>
      <c r="E28" s="41" t="s">
        <v>9</v>
      </c>
      <c r="F28" s="14" t="s">
        <v>23</v>
      </c>
      <c r="G28" s="14" t="s">
        <v>24</v>
      </c>
      <c r="H28" s="14" t="s">
        <v>32</v>
      </c>
      <c r="I28" s="14" t="s">
        <v>25</v>
      </c>
      <c r="J28" s="41" t="s">
        <v>3</v>
      </c>
      <c r="K28" s="51" t="s">
        <v>7</v>
      </c>
      <c r="L28" s="41" t="s">
        <v>6</v>
      </c>
    </row>
    <row r="29" spans="1:12" ht="14.4" hidden="1" customHeight="1" x14ac:dyDescent="0.3">
      <c r="A29" s="46"/>
      <c r="B29" s="41"/>
      <c r="C29" s="13"/>
      <c r="D29" s="13"/>
      <c r="E29" s="41"/>
      <c r="F29" s="13" t="s">
        <v>0</v>
      </c>
      <c r="G29" s="13" t="s">
        <v>1</v>
      </c>
      <c r="H29" s="13" t="s">
        <v>2</v>
      </c>
      <c r="I29" s="13" t="s">
        <v>33</v>
      </c>
      <c r="J29" s="41"/>
      <c r="K29" s="51"/>
      <c r="L29" s="41"/>
    </row>
    <row r="30" spans="1:12" s="3" customFormat="1" ht="27.6" hidden="1" x14ac:dyDescent="0.3">
      <c r="A30" s="16">
        <v>1</v>
      </c>
      <c r="B30" s="2" t="s">
        <v>14</v>
      </c>
      <c r="C30" s="2"/>
      <c r="D30" s="2"/>
      <c r="E30" s="17">
        <v>650</v>
      </c>
      <c r="F30" s="18">
        <v>1155</v>
      </c>
      <c r="G30" s="18">
        <v>1080</v>
      </c>
      <c r="H30" s="18">
        <v>1135</v>
      </c>
      <c r="I30" s="18">
        <v>700</v>
      </c>
      <c r="J30" s="19">
        <f>AVERAGE(F30:I30)</f>
        <v>1017.5</v>
      </c>
      <c r="K30" s="20">
        <f>STDEV(F30,G30,H30,I30)</f>
        <v>214.02881425951352</v>
      </c>
      <c r="L30" s="21">
        <f>K30/J30*100</f>
        <v>21.03477290019789</v>
      </c>
    </row>
    <row r="31" spans="1:12" s="3" customFormat="1" hidden="1" x14ac:dyDescent="0.3">
      <c r="A31" s="16">
        <v>2</v>
      </c>
      <c r="B31" s="2" t="s">
        <v>15</v>
      </c>
      <c r="C31" s="2"/>
      <c r="D31" s="2"/>
      <c r="E31" s="17">
        <v>650</v>
      </c>
      <c r="F31" s="18">
        <v>214</v>
      </c>
      <c r="G31" s="18">
        <v>200</v>
      </c>
      <c r="H31" s="18">
        <v>210</v>
      </c>
      <c r="I31" s="18">
        <v>250</v>
      </c>
      <c r="J31" s="19">
        <f t="shared" ref="J31:J43" si="0">AVERAGE(F31:I31)</f>
        <v>218.5</v>
      </c>
      <c r="K31" s="20">
        <f t="shared" ref="K31:K43" si="1">STDEV(F31,G31,H31,I31)</f>
        <v>21.80978373727412</v>
      </c>
      <c r="L31" s="21">
        <f t="shared" ref="L31:L38" si="2">K31/J31*100</f>
        <v>9.9815943877684763</v>
      </c>
    </row>
    <row r="32" spans="1:12" s="3" customFormat="1" hidden="1" x14ac:dyDescent="0.3">
      <c r="A32" s="16">
        <v>3</v>
      </c>
      <c r="B32" s="2" t="s">
        <v>16</v>
      </c>
      <c r="C32" s="2"/>
      <c r="D32" s="2"/>
      <c r="E32" s="17">
        <v>650</v>
      </c>
      <c r="F32" s="18">
        <v>2250</v>
      </c>
      <c r="G32" s="18">
        <v>2100</v>
      </c>
      <c r="H32" s="18">
        <v>2205</v>
      </c>
      <c r="I32" s="18">
        <v>1600</v>
      </c>
      <c r="J32" s="19">
        <f t="shared" si="0"/>
        <v>2038.75</v>
      </c>
      <c r="K32" s="20">
        <f t="shared" si="1"/>
        <v>299.17595157365173</v>
      </c>
      <c r="L32" s="21">
        <f t="shared" si="2"/>
        <v>14.674479537640797</v>
      </c>
    </row>
    <row r="33" spans="1:12" s="3" customFormat="1" ht="27.6" hidden="1" x14ac:dyDescent="0.3">
      <c r="A33" s="16">
        <v>4</v>
      </c>
      <c r="B33" s="2" t="s">
        <v>17</v>
      </c>
      <c r="C33" s="2"/>
      <c r="D33" s="2"/>
      <c r="E33" s="17">
        <v>650</v>
      </c>
      <c r="F33" s="18">
        <v>815</v>
      </c>
      <c r="G33" s="18">
        <v>760</v>
      </c>
      <c r="H33" s="18">
        <v>800</v>
      </c>
      <c r="I33" s="18">
        <v>480</v>
      </c>
      <c r="J33" s="19">
        <f t="shared" si="0"/>
        <v>713.75</v>
      </c>
      <c r="K33" s="20">
        <f t="shared" si="1"/>
        <v>157.55290116867624</v>
      </c>
      <c r="L33" s="21">
        <f t="shared" si="2"/>
        <v>22.073961634840806</v>
      </c>
    </row>
    <row r="34" spans="1:12" s="3" customFormat="1" ht="27.6" hidden="1" x14ac:dyDescent="0.3">
      <c r="A34" s="16">
        <v>5</v>
      </c>
      <c r="B34" s="2" t="s">
        <v>18</v>
      </c>
      <c r="C34" s="2"/>
      <c r="D34" s="2"/>
      <c r="E34" s="17">
        <v>650</v>
      </c>
      <c r="F34" s="18">
        <v>740</v>
      </c>
      <c r="G34" s="18">
        <v>690</v>
      </c>
      <c r="H34" s="18">
        <v>725</v>
      </c>
      <c r="I34" s="18">
        <v>480</v>
      </c>
      <c r="J34" s="19">
        <f t="shared" si="0"/>
        <v>658.75</v>
      </c>
      <c r="K34" s="20">
        <f t="shared" si="1"/>
        <v>120.99414586389432</v>
      </c>
      <c r="L34" s="21">
        <f t="shared" si="2"/>
        <v>18.367232768712611</v>
      </c>
    </row>
    <row r="35" spans="1:12" s="3" customFormat="1" hidden="1" x14ac:dyDescent="0.3">
      <c r="A35" s="16">
        <v>6</v>
      </c>
      <c r="B35" s="2" t="s">
        <v>19</v>
      </c>
      <c r="C35" s="2"/>
      <c r="D35" s="2"/>
      <c r="E35" s="17">
        <v>650</v>
      </c>
      <c r="F35" s="18">
        <v>1765</v>
      </c>
      <c r="G35" s="18">
        <v>1650</v>
      </c>
      <c r="H35" s="18">
        <v>1733</v>
      </c>
      <c r="I35" s="18">
        <v>1250</v>
      </c>
      <c r="J35" s="19">
        <f t="shared" si="0"/>
        <v>1599.5</v>
      </c>
      <c r="K35" s="20">
        <f t="shared" si="1"/>
        <v>237.98669430593523</v>
      </c>
      <c r="L35" s="21">
        <f t="shared" si="2"/>
        <v>14.878818024753688</v>
      </c>
    </row>
    <row r="36" spans="1:12" s="3" customFormat="1" hidden="1" x14ac:dyDescent="0.3">
      <c r="A36" s="16">
        <v>7</v>
      </c>
      <c r="B36" s="2" t="s">
        <v>20</v>
      </c>
      <c r="C36" s="2"/>
      <c r="D36" s="2"/>
      <c r="E36" s="17">
        <v>650</v>
      </c>
      <c r="F36" s="19">
        <v>214</v>
      </c>
      <c r="G36" s="19">
        <v>200</v>
      </c>
      <c r="H36" s="19">
        <v>210</v>
      </c>
      <c r="I36" s="19">
        <v>130</v>
      </c>
      <c r="J36" s="19">
        <f t="shared" si="0"/>
        <v>188.5</v>
      </c>
      <c r="K36" s="20">
        <f t="shared" si="1"/>
        <v>39.441940452602822</v>
      </c>
      <c r="L36" s="21">
        <f t="shared" si="2"/>
        <v>20.924106340903354</v>
      </c>
    </row>
    <row r="37" spans="1:12" s="3" customFormat="1" hidden="1" x14ac:dyDescent="0.3">
      <c r="A37" s="16">
        <v>8</v>
      </c>
      <c r="B37" s="2" t="s">
        <v>21</v>
      </c>
      <c r="C37" s="2"/>
      <c r="D37" s="2"/>
      <c r="E37" s="17">
        <v>1300</v>
      </c>
      <c r="F37" s="19">
        <v>205</v>
      </c>
      <c r="G37" s="19">
        <v>190</v>
      </c>
      <c r="H37" s="19">
        <v>200</v>
      </c>
      <c r="I37" s="19">
        <v>160</v>
      </c>
      <c r="J37" s="19">
        <f t="shared" si="0"/>
        <v>188.75</v>
      </c>
      <c r="K37" s="20">
        <f t="shared" si="1"/>
        <v>20.155644370746373</v>
      </c>
      <c r="L37" s="21">
        <f t="shared" si="2"/>
        <v>10.678487083839137</v>
      </c>
    </row>
    <row r="38" spans="1:12" s="3" customFormat="1" hidden="1" x14ac:dyDescent="0.3">
      <c r="A38" s="16">
        <v>9</v>
      </c>
      <c r="B38" s="2" t="s">
        <v>22</v>
      </c>
      <c r="C38" s="2"/>
      <c r="D38" s="2"/>
      <c r="E38" s="17">
        <v>650</v>
      </c>
      <c r="F38" s="19">
        <v>60</v>
      </c>
      <c r="G38" s="19">
        <v>55</v>
      </c>
      <c r="H38" s="19">
        <v>58</v>
      </c>
      <c r="I38" s="19">
        <v>30</v>
      </c>
      <c r="J38" s="19">
        <f t="shared" si="0"/>
        <v>50.75</v>
      </c>
      <c r="K38" s="20">
        <f t="shared" si="1"/>
        <v>13.985111130532118</v>
      </c>
      <c r="L38" s="21">
        <f t="shared" si="2"/>
        <v>27.556869222723385</v>
      </c>
    </row>
    <row r="39" spans="1:12" s="3" customFormat="1" hidden="1" x14ac:dyDescent="0.3">
      <c r="A39" s="16">
        <v>10</v>
      </c>
      <c r="B39" s="2" t="s">
        <v>27</v>
      </c>
      <c r="C39" s="2"/>
      <c r="D39" s="2"/>
      <c r="E39" s="17">
        <v>650</v>
      </c>
      <c r="F39" s="18">
        <v>91</v>
      </c>
      <c r="G39" s="18">
        <v>85</v>
      </c>
      <c r="H39" s="18">
        <v>90</v>
      </c>
      <c r="I39" s="18">
        <v>70</v>
      </c>
      <c r="J39" s="19">
        <f t="shared" si="0"/>
        <v>84</v>
      </c>
      <c r="K39" s="20">
        <f t="shared" si="1"/>
        <v>9.6953597148326587</v>
      </c>
      <c r="L39" s="21">
        <f>K39/J39*100</f>
        <v>11.542094898610308</v>
      </c>
    </row>
    <row r="40" spans="1:12" s="3" customFormat="1" hidden="1" x14ac:dyDescent="0.3">
      <c r="A40" s="16">
        <v>12</v>
      </c>
      <c r="B40" s="2" t="s">
        <v>31</v>
      </c>
      <c r="C40" s="2"/>
      <c r="D40" s="2"/>
      <c r="E40" s="17">
        <v>370</v>
      </c>
      <c r="F40" s="18">
        <v>91</v>
      </c>
      <c r="G40" s="18">
        <v>85</v>
      </c>
      <c r="H40" s="18">
        <v>90</v>
      </c>
      <c r="I40" s="18">
        <v>30</v>
      </c>
      <c r="J40" s="19">
        <f t="shared" si="0"/>
        <v>74</v>
      </c>
      <c r="K40" s="20">
        <f t="shared" si="1"/>
        <v>29.450523481482183</v>
      </c>
      <c r="L40" s="22">
        <f t="shared" ref="L40:L43" si="3">K40/J40*100</f>
        <v>39.798004704705654</v>
      </c>
    </row>
    <row r="41" spans="1:12" s="3" customFormat="1" hidden="1" x14ac:dyDescent="0.3">
      <c r="A41" s="16">
        <v>13</v>
      </c>
      <c r="B41" s="2" t="s">
        <v>30</v>
      </c>
      <c r="C41" s="2"/>
      <c r="D41" s="2"/>
      <c r="E41" s="17">
        <v>350</v>
      </c>
      <c r="F41" s="18">
        <v>91</v>
      </c>
      <c r="G41" s="18">
        <v>85</v>
      </c>
      <c r="H41" s="18">
        <v>90</v>
      </c>
      <c r="I41" s="18">
        <v>30</v>
      </c>
      <c r="J41" s="19">
        <f t="shared" si="0"/>
        <v>74</v>
      </c>
      <c r="K41" s="20">
        <f t="shared" si="1"/>
        <v>29.450523481482183</v>
      </c>
      <c r="L41" s="22">
        <f t="shared" si="3"/>
        <v>39.798004704705654</v>
      </c>
    </row>
    <row r="42" spans="1:12" s="3" customFormat="1" hidden="1" x14ac:dyDescent="0.3">
      <c r="A42" s="16">
        <v>14</v>
      </c>
      <c r="B42" s="2" t="s">
        <v>28</v>
      </c>
      <c r="C42" s="2"/>
      <c r="D42" s="2"/>
      <c r="E42" s="17">
        <v>300</v>
      </c>
      <c r="F42" s="18">
        <v>91</v>
      </c>
      <c r="G42" s="18">
        <v>85</v>
      </c>
      <c r="H42" s="18">
        <v>90</v>
      </c>
      <c r="I42" s="18">
        <v>30</v>
      </c>
      <c r="J42" s="19">
        <f t="shared" si="0"/>
        <v>74</v>
      </c>
      <c r="K42" s="20">
        <f t="shared" si="1"/>
        <v>29.450523481482183</v>
      </c>
      <c r="L42" s="22">
        <f t="shared" si="3"/>
        <v>39.798004704705654</v>
      </c>
    </row>
    <row r="43" spans="1:12" s="3" customFormat="1" hidden="1" x14ac:dyDescent="0.3">
      <c r="A43" s="16">
        <v>15</v>
      </c>
      <c r="B43" s="2" t="s">
        <v>29</v>
      </c>
      <c r="C43" s="2"/>
      <c r="D43" s="2"/>
      <c r="E43" s="17">
        <v>250</v>
      </c>
      <c r="F43" s="18">
        <v>91</v>
      </c>
      <c r="G43" s="18">
        <v>85</v>
      </c>
      <c r="H43" s="18">
        <v>90</v>
      </c>
      <c r="I43" s="18">
        <v>30</v>
      </c>
      <c r="J43" s="19">
        <f t="shared" si="0"/>
        <v>74</v>
      </c>
      <c r="K43" s="20">
        <f t="shared" si="1"/>
        <v>29.450523481482183</v>
      </c>
      <c r="L43" s="22">
        <f t="shared" si="3"/>
        <v>39.798004704705654</v>
      </c>
    </row>
    <row r="44" spans="1:12" s="3" customFormat="1" hidden="1" x14ac:dyDescent="0.3">
      <c r="A44" s="23"/>
      <c r="B44" s="24"/>
      <c r="C44" s="24"/>
      <c r="D44" s="24"/>
      <c r="E44" s="24">
        <f>SUM(E30:E43)</f>
        <v>8420</v>
      </c>
      <c r="F44" s="25"/>
      <c r="G44" s="25"/>
      <c r="H44" s="25"/>
      <c r="I44" s="25"/>
      <c r="J44" s="25"/>
      <c r="K44" s="25"/>
      <c r="L44" s="25"/>
    </row>
    <row r="45" spans="1:12" hidden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 hidden="1" x14ac:dyDescent="0.3">
      <c r="A46" s="52" t="s">
        <v>35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</row>
    <row r="47" spans="1:12" hidden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</row>
    <row r="48" spans="1:12" hidden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x14ac:dyDescent="0.3">
      <c r="A49" s="46" t="s">
        <v>8</v>
      </c>
      <c r="B49" s="41" t="s">
        <v>26</v>
      </c>
      <c r="C49" s="36" t="s">
        <v>43</v>
      </c>
      <c r="D49" s="41" t="s">
        <v>40</v>
      </c>
      <c r="E49" s="41" t="s">
        <v>41</v>
      </c>
      <c r="F49" s="36" t="s">
        <v>36</v>
      </c>
      <c r="G49" s="36" t="s">
        <v>37</v>
      </c>
      <c r="H49" s="36" t="s">
        <v>38</v>
      </c>
      <c r="I49" s="36" t="s">
        <v>3</v>
      </c>
      <c r="J49" s="36" t="s">
        <v>7</v>
      </c>
      <c r="K49" s="36" t="s">
        <v>6</v>
      </c>
      <c r="L49" s="41" t="s">
        <v>4</v>
      </c>
    </row>
    <row r="50" spans="1:12" ht="33" customHeight="1" x14ac:dyDescent="0.3">
      <c r="A50" s="46"/>
      <c r="B50" s="41"/>
      <c r="C50" s="37"/>
      <c r="D50" s="41"/>
      <c r="E50" s="41"/>
      <c r="F50" s="37"/>
      <c r="G50" s="37"/>
      <c r="H50" s="37"/>
      <c r="I50" s="37"/>
      <c r="J50" s="37"/>
      <c r="K50" s="37"/>
      <c r="L50" s="41"/>
    </row>
    <row r="51" spans="1:12" ht="55.2" x14ac:dyDescent="0.3">
      <c r="A51" s="26">
        <v>1</v>
      </c>
      <c r="B51" s="15" t="s">
        <v>66</v>
      </c>
      <c r="C51" s="13" t="s">
        <v>69</v>
      </c>
      <c r="D51" s="13" t="s">
        <v>71</v>
      </c>
      <c r="E51" s="13">
        <v>22000</v>
      </c>
      <c r="F51" s="31">
        <v>70.5</v>
      </c>
      <c r="G51" s="31">
        <v>71</v>
      </c>
      <c r="H51" s="31">
        <v>71</v>
      </c>
      <c r="I51" s="32">
        <f t="shared" ref="I51" si="4">ROUND(AVERAGE(F51:H51),2)</f>
        <v>70.83</v>
      </c>
      <c r="J51" s="32">
        <f t="shared" ref="J51" si="5">STDEV(F51,G51,H51)</f>
        <v>0.28867513459481292</v>
      </c>
      <c r="K51" s="31">
        <f t="shared" ref="K51" si="6">J51/I51*100</f>
        <v>0.40756054580659734</v>
      </c>
      <c r="L51" s="32">
        <f t="shared" ref="L51" si="7">ROUND(E51*I51,2)</f>
        <v>1558260</v>
      </c>
    </row>
    <row r="52" spans="1:12" ht="23.25" customHeight="1" x14ac:dyDescent="0.3">
      <c r="A52" s="26"/>
      <c r="B52" s="55" t="s">
        <v>42</v>
      </c>
      <c r="C52" s="56"/>
      <c r="D52" s="56"/>
      <c r="E52" s="56"/>
      <c r="F52" s="56"/>
      <c r="G52" s="56"/>
      <c r="H52" s="56"/>
      <c r="I52" s="56"/>
      <c r="J52" s="56"/>
      <c r="K52" s="57"/>
      <c r="L52" s="33">
        <f>SUM(L51:L51)</f>
        <v>1558260</v>
      </c>
    </row>
    <row r="53" spans="1:12" ht="16.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</row>
    <row r="54" spans="1:12" ht="16.5" customHeight="1" x14ac:dyDescent="0.3">
      <c r="A54" s="53" t="s">
        <v>72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</row>
    <row r="55" spans="1:12" ht="16.5" customHeight="1" x14ac:dyDescent="0.3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</row>
    <row r="56" spans="1:12" ht="16.5" customHeight="1" x14ac:dyDescent="0.3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</row>
    <row r="57" spans="1:12" ht="16.5" customHeight="1" x14ac:dyDescent="0.3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</row>
    <row r="58" spans="1:12" ht="16.5" customHeight="1" x14ac:dyDescent="0.3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</row>
    <row r="59" spans="1:12" ht="16.5" customHeight="1" x14ac:dyDescent="0.3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</row>
    <row r="60" spans="1:12" ht="16.5" customHeight="1" x14ac:dyDescent="0.3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</row>
    <row r="61" spans="1:12" ht="16.5" customHeight="1" x14ac:dyDescent="0.3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</row>
    <row r="62" spans="1:12" ht="16.5" customHeight="1" x14ac:dyDescent="0.3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</row>
    <row r="63" spans="1:12" ht="16.5" customHeight="1" x14ac:dyDescent="0.3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</row>
    <row r="64" spans="1:12" ht="16.5" customHeight="1" x14ac:dyDescent="0.3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</row>
    <row r="65" spans="1:12" ht="16.5" customHeight="1" x14ac:dyDescent="0.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1:12" ht="16.5" customHeight="1" x14ac:dyDescent="0.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1:12" ht="16.5" customHeight="1" x14ac:dyDescent="0.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  <row r="68" spans="1:12" ht="16.5" customHeight="1" x14ac:dyDescent="0.3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</row>
    <row r="69" spans="1:12" ht="16.5" customHeight="1" x14ac:dyDescent="0.3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</row>
    <row r="70" spans="1:12" ht="16.5" customHeight="1" x14ac:dyDescent="0.3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</row>
    <row r="71" spans="1:12" ht="15.6" customHeight="1" x14ac:dyDescent="0.3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</row>
    <row r="72" spans="1:12" ht="16.2" hidden="1" customHeight="1" x14ac:dyDescent="0.3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</row>
    <row r="73" spans="1:12" ht="16.2" hidden="1" customHeight="1" x14ac:dyDescent="0.3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</row>
    <row r="74" spans="1:12" ht="16.2" hidden="1" customHeight="1" x14ac:dyDescent="0.3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</row>
    <row r="75" spans="1:12" ht="16.2" hidden="1" customHeight="1" x14ac:dyDescent="0.3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</row>
    <row r="76" spans="1:12" ht="16.2" hidden="1" customHeight="1" x14ac:dyDescent="0.3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</row>
    <row r="77" spans="1:12" ht="16.2" hidden="1" customHeight="1" x14ac:dyDescent="0.3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</row>
    <row r="78" spans="1:12" ht="16.2" hidden="1" customHeight="1" x14ac:dyDescent="0.3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</row>
    <row r="79" spans="1:12" ht="16.2" hidden="1" customHeight="1" x14ac:dyDescent="0.3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</row>
    <row r="80" spans="1:12" ht="16.2" hidden="1" customHeight="1" x14ac:dyDescent="0.3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</row>
    <row r="81" spans="1:12" ht="16.2" hidden="1" customHeight="1" x14ac:dyDescent="0.3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</row>
    <row r="82" spans="1:12" ht="6" hidden="1" customHeight="1" x14ac:dyDescent="0.3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</row>
    <row r="83" spans="1:12" ht="16.2" hidden="1" customHeight="1" x14ac:dyDescent="0.3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</row>
    <row r="84" spans="1:12" ht="16.2" hidden="1" customHeight="1" x14ac:dyDescent="0.3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</row>
    <row r="85" spans="1:12" ht="16.2" hidden="1" customHeight="1" x14ac:dyDescent="0.3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</row>
    <row r="86" spans="1:12" ht="16.2" hidden="1" customHeight="1" x14ac:dyDescent="0.3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</row>
    <row r="87" spans="1:12" ht="16.2" hidden="1" customHeight="1" x14ac:dyDescent="0.3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</row>
    <row r="88" spans="1:12" ht="16.2" hidden="1" customHeight="1" x14ac:dyDescent="0.3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</row>
    <row r="89" spans="1:12" ht="16.2" hidden="1" customHeight="1" x14ac:dyDescent="0.3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</row>
    <row r="90" spans="1:12" ht="16.2" hidden="1" customHeight="1" x14ac:dyDescent="0.3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</row>
    <row r="91" spans="1:12" ht="25.8" customHeight="1" x14ac:dyDescent="0.3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</row>
    <row r="92" spans="1:12" ht="32.25" customHeight="1" x14ac:dyDescent="0.3">
      <c r="A92" s="49" t="s">
        <v>39</v>
      </c>
      <c r="B92" s="49"/>
      <c r="C92" s="6"/>
      <c r="D92" s="6"/>
      <c r="E92" s="4" t="s">
        <v>44</v>
      </c>
      <c r="F92" s="4"/>
      <c r="G92" s="4"/>
      <c r="H92" s="7"/>
      <c r="I92" s="7"/>
      <c r="J92" s="7"/>
      <c r="K92" s="7"/>
      <c r="L92" s="7"/>
    </row>
    <row r="93" spans="1:12" ht="25.5" customHeight="1" x14ac:dyDescent="0.3">
      <c r="A93" s="1" t="s">
        <v>73</v>
      </c>
      <c r="B93" s="8"/>
      <c r="C93" s="8"/>
      <c r="D93" s="8"/>
      <c r="E93" s="27"/>
      <c r="F93" s="8"/>
      <c r="G93" s="28">
        <v>45790</v>
      </c>
      <c r="H93" s="28"/>
      <c r="I93" s="8"/>
      <c r="J93" s="8"/>
      <c r="K93" s="8"/>
      <c r="L93" s="8"/>
    </row>
    <row r="94" spans="1:12" x14ac:dyDescent="0.3">
      <c r="A94" s="8"/>
      <c r="B94" s="54" t="s">
        <v>45</v>
      </c>
      <c r="C94" s="54"/>
      <c r="D94" s="54"/>
      <c r="E94" s="54"/>
      <c r="F94" s="54"/>
      <c r="G94" s="8"/>
      <c r="H94" s="29" t="s">
        <v>11</v>
      </c>
      <c r="I94" s="29"/>
      <c r="J94" s="48" t="s">
        <v>46</v>
      </c>
      <c r="K94" s="48"/>
      <c r="L94" s="8"/>
    </row>
    <row r="95" spans="1:12" ht="24.75" customHeight="1" x14ac:dyDescent="0.3">
      <c r="A95" s="8"/>
      <c r="B95" s="47" t="s">
        <v>10</v>
      </c>
      <c r="C95" s="47"/>
      <c r="D95" s="47"/>
      <c r="E95" s="47"/>
      <c r="F95" s="47"/>
      <c r="G95" s="8"/>
      <c r="H95" s="5" t="s">
        <v>12</v>
      </c>
      <c r="I95" s="5"/>
      <c r="J95" s="44" t="s">
        <v>13</v>
      </c>
      <c r="K95" s="44"/>
      <c r="L95" s="8"/>
    </row>
    <row r="96" spans="1:12" x14ac:dyDescent="0.3">
      <c r="A96" s="8"/>
      <c r="B96" s="29"/>
      <c r="C96" s="29"/>
      <c r="D96" s="29"/>
      <c r="E96" s="48"/>
      <c r="F96" s="48"/>
      <c r="G96" s="8"/>
      <c r="H96" s="8"/>
      <c r="I96" s="48" t="s">
        <v>47</v>
      </c>
      <c r="J96" s="48"/>
      <c r="K96" s="10"/>
      <c r="L96" s="27"/>
    </row>
    <row r="97" spans="1:12" x14ac:dyDescent="0.3">
      <c r="A97" s="8"/>
      <c r="B97" s="5"/>
      <c r="C97" s="5"/>
      <c r="D97" s="5"/>
      <c r="E97" s="44"/>
      <c r="F97" s="44"/>
      <c r="G97" s="8"/>
      <c r="H97" s="48"/>
      <c r="I97" s="48"/>
      <c r="J97" s="8"/>
      <c r="K97" s="8"/>
      <c r="L97" s="8"/>
    </row>
    <row r="98" spans="1:12" x14ac:dyDescent="0.3">
      <c r="A98" s="8"/>
      <c r="B98" s="8"/>
      <c r="C98" s="8"/>
      <c r="D98" s="8"/>
      <c r="E98" s="8"/>
      <c r="F98" s="10"/>
      <c r="G98" s="27"/>
      <c r="H98" s="44"/>
      <c r="I98" s="44"/>
      <c r="J98" s="8"/>
      <c r="K98" s="8"/>
      <c r="L98" s="8"/>
    </row>
    <row r="99" spans="1:12" x14ac:dyDescent="0.3">
      <c r="A99" s="8"/>
      <c r="B99" s="27"/>
      <c r="C99" s="27"/>
      <c r="D99" s="27"/>
      <c r="E99" s="8"/>
      <c r="F99" s="8"/>
      <c r="G99" s="8"/>
      <c r="H99" s="5"/>
      <c r="I99" s="8"/>
      <c r="J99" s="8"/>
      <c r="K99" s="8"/>
      <c r="L99" s="8"/>
    </row>
    <row r="100" spans="1:12" x14ac:dyDescent="0.3">
      <c r="A100" s="8"/>
      <c r="B100" s="5"/>
      <c r="C100" s="5"/>
      <c r="D100" s="5"/>
      <c r="E100" s="8"/>
      <c r="F100" s="8"/>
      <c r="G100" s="8"/>
      <c r="H100" s="8"/>
      <c r="I100" s="8"/>
      <c r="J100" s="8"/>
      <c r="K100" s="8"/>
      <c r="L100" s="8"/>
    </row>
    <row r="101" spans="1:12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</sheetData>
  <autoFilter ref="A50:L52">
    <sortState ref="A33:N148">
      <sortCondition ref="A31:A148"/>
    </sortState>
  </autoFilter>
  <mergeCells count="52">
    <mergeCell ref="I96:J96"/>
    <mergeCell ref="I49:I50"/>
    <mergeCell ref="A46:L47"/>
    <mergeCell ref="D49:D50"/>
    <mergeCell ref="J94:K94"/>
    <mergeCell ref="J95:K95"/>
    <mergeCell ref="A54:L91"/>
    <mergeCell ref="B94:F94"/>
    <mergeCell ref="B52:K52"/>
    <mergeCell ref="H98:I98"/>
    <mergeCell ref="A23:B23"/>
    <mergeCell ref="A49:A50"/>
    <mergeCell ref="B95:F95"/>
    <mergeCell ref="E97:F97"/>
    <mergeCell ref="E96:F96"/>
    <mergeCell ref="B49:B50"/>
    <mergeCell ref="E49:E50"/>
    <mergeCell ref="A92:B92"/>
    <mergeCell ref="H97:I97"/>
    <mergeCell ref="A53:L53"/>
    <mergeCell ref="A28:A29"/>
    <mergeCell ref="B28:B29"/>
    <mergeCell ref="E28:E29"/>
    <mergeCell ref="J28:J29"/>
    <mergeCell ref="K28:K29"/>
    <mergeCell ref="H8:L8"/>
    <mergeCell ref="H9:L9"/>
    <mergeCell ref="H10:L10"/>
    <mergeCell ref="H12:L12"/>
    <mergeCell ref="H13:L13"/>
    <mergeCell ref="G2:L2"/>
    <mergeCell ref="G3:L3"/>
    <mergeCell ref="H5:L5"/>
    <mergeCell ref="H6:L6"/>
    <mergeCell ref="H7:L7"/>
    <mergeCell ref="H14:L14"/>
    <mergeCell ref="H15:L15"/>
    <mergeCell ref="H11:L11"/>
    <mergeCell ref="H17:L17"/>
    <mergeCell ref="H18:L18"/>
    <mergeCell ref="H19:L19"/>
    <mergeCell ref="F49:F50"/>
    <mergeCell ref="G49:G50"/>
    <mergeCell ref="H49:H50"/>
    <mergeCell ref="C49:C50"/>
    <mergeCell ref="E23:K23"/>
    <mergeCell ref="A22:L22"/>
    <mergeCell ref="A21:L21"/>
    <mergeCell ref="J49:J50"/>
    <mergeCell ref="K49:K50"/>
    <mergeCell ref="L49:L50"/>
    <mergeCell ref="L28:L29"/>
  </mergeCells>
  <dataValidations count="1">
    <dataValidation type="list" allowBlank="1" showInputMessage="1" showErrorMessage="1" sqref="E23">
      <formula1>методы</formula1>
    </dataValidation>
  </dataValidations>
  <hyperlinks>
    <hyperlink ref="E25" r:id="rId1"/>
  </hyperlinks>
  <pageMargins left="0.35433070866141736" right="0.31496062992125984" top="0.39370078740157483" bottom="0.35433070866141736" header="0.31496062992125984" footer="0.31496062992125984"/>
  <pageSetup paperSize="9" scale="75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 НМЦК</vt:lpstr>
      <vt:lpstr>'Обоснование НМЦК'!Заголовки_для_печати</vt:lpstr>
    </vt:vector>
  </TitlesOfParts>
  <Company>AF_VGAVT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Алеся</cp:lastModifiedBy>
  <cp:lastPrinted>2025-05-13T14:53:23Z</cp:lastPrinted>
  <dcterms:created xsi:type="dcterms:W3CDTF">2013-12-23T13:18:15Z</dcterms:created>
  <dcterms:modified xsi:type="dcterms:W3CDTF">2025-05-14T11:34:29Z</dcterms:modified>
</cp:coreProperties>
</file>