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665" yWindow="1065" windowWidth="19080" windowHeight="11760" tabRatio="500"/>
  </bookViews>
  <sheets>
    <sheet name="Лист1" sheetId="1" r:id="rId1"/>
  </sheets>
  <definedNames>
    <definedName name="_xlnm.Print_Area" localSheetId="0">Лист1!$A$1:$N$35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/>
  <c r="P15"/>
  <c r="P16"/>
  <c r="P17"/>
  <c r="P18"/>
  <c r="P19"/>
  <c r="P20"/>
  <c r="P13"/>
  <c r="O14"/>
  <c r="O15"/>
  <c r="O16"/>
  <c r="O17"/>
  <c r="O18"/>
  <c r="O19"/>
  <c r="O20"/>
  <c r="O13"/>
  <c r="M14"/>
  <c r="N14" s="1"/>
  <c r="M15"/>
  <c r="M16"/>
  <c r="N16" s="1"/>
  <c r="M17"/>
  <c r="M18"/>
  <c r="N18" s="1"/>
  <c r="M19"/>
  <c r="N19" s="1"/>
  <c r="M20"/>
  <c r="N20" s="1"/>
  <c r="I14"/>
  <c r="I15"/>
  <c r="I16"/>
  <c r="I17"/>
  <c r="I18"/>
  <c r="I19"/>
  <c r="I20"/>
  <c r="M13"/>
  <c r="N13" s="1"/>
  <c r="I13"/>
  <c r="O21" l="1"/>
  <c r="P21"/>
  <c r="J20"/>
  <c r="J18"/>
  <c r="J16"/>
  <c r="J14"/>
  <c r="J19"/>
  <c r="J17"/>
  <c r="N17"/>
  <c r="J15"/>
  <c r="N15"/>
  <c r="J13"/>
  <c r="N21" l="1"/>
</calcChain>
</file>

<file path=xl/sharedStrings.xml><?xml version="1.0" encoding="utf-8"?>
<sst xmlns="http://schemas.openxmlformats.org/spreadsheetml/2006/main" count="67" uniqueCount="52">
  <si>
    <t xml:space="preserve"> </t>
  </si>
  <si>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</si>
  <si>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</si>
  <si>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</si>
  <si>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</si>
  <si>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</si>
  <si>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Среднее квадратичное отклонение</t>
  </si>
  <si>
    <t>Коэффициент вариации (%)</t>
  </si>
  <si>
    <t>Цена (руб.)</t>
  </si>
  <si>
    <t>Итого:</t>
  </si>
  <si>
    <t>(должность)</t>
  </si>
  <si>
    <t>(подпись/расшифровка подписи)</t>
  </si>
  <si>
    <t xml:space="preserve">Обоснование начальной (максимальной) цены договора 
цены договора, заключаемого с единственным поставщиком (подрядчиком, исполнителем)           </t>
  </si>
  <si>
    <t>Специалист по осуществлению закупок</t>
  </si>
  <si>
    <t>/ А.Е. Шкендерова</t>
  </si>
  <si>
    <t>краевое государственное автономное учреждение здравоохранения "Красноярская межрайонная больница № 5"</t>
  </si>
  <si>
    <t>Используемый метод определения НМЦД:</t>
  </si>
  <si>
    <t xml:space="preserve">Расчет НМЦД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</si>
  <si>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НМЦД (рын)</t>
  </si>
  <si>
    <t>в соответствии с Техническим заданием (Приложение № 3 к Извещению о проведении ценового запроса)</t>
  </si>
  <si>
    <t>Приложение № 2</t>
  </si>
  <si>
    <t>к извещению о проведении ценового запроса</t>
  </si>
  <si>
    <t>набор</t>
  </si>
  <si>
    <t>Минимальная  цена (руб.)</t>
  </si>
  <si>
    <t>упак</t>
  </si>
  <si>
    <t>флакон</t>
  </si>
  <si>
    <t>Изотонический раствор DS Diluent (20L)</t>
  </si>
  <si>
    <t>Краситель M-6 FDDYE (12mL×4/box)</t>
  </si>
  <si>
    <t>Лизирующий реагент  M-6 LDLyse (1Lx4/box)</t>
  </si>
  <si>
    <t>Лизирующий реагент  M-6 LHLyse (1Lx4/box)</t>
  </si>
  <si>
    <t>Лизирующий реагент M-6 LNLyse (1Lx4/box)</t>
  </si>
  <si>
    <t>Краситель  M-6 FNDYE (12mLx4/box)</t>
  </si>
  <si>
    <t>Промывочный раствор ProbeCleanser  (50мл)</t>
  </si>
  <si>
    <t>Контрольный материал ControlbloodBC-6D (L-2, N-2, H-2)</t>
  </si>
  <si>
    <t>Дополнительная информация</t>
  </si>
  <si>
    <t>Контракт в ЕИС № 2860804026623000309</t>
  </si>
  <si>
    <t>Контракт в ЕИС № 2246501277124000090</t>
  </si>
  <si>
    <t>Контракт в ЕИС № 2246500403323000069</t>
  </si>
  <si>
    <t>Контракт в ЕИС № 2165901171124000062</t>
  </si>
  <si>
    <t>Контракт в ЕИС № 2511800086124000065</t>
  </si>
  <si>
    <t>Предложение № 1 (коммерческое предложение № 162 от 24.04.2025 г.)</t>
  </si>
  <si>
    <t>Предложение № 2 (реестровые номера контрактов)</t>
  </si>
  <si>
    <t>Предложение № 3 (реестровые номера контрактов)</t>
  </si>
  <si>
    <t>Определение начальной (максимальной) цены договора на поставку товаров проведено методом сопоставимых рыночных цен (анализа рынка) с учетом общедоступной информации о рыночных ценах товаров, полученной у поставщиков, а также из реестра контрактов/договоров из Единой информационной системы. В качестве обоснования начальной (максимальной) цены договора использована информация о рыночных ценах товаров Предложение № 1, Предложение № 2, Предложение № 3</t>
  </si>
  <si>
    <t>Реестровые номера контрактов предложения № 2</t>
  </si>
  <si>
    <t>Реестровые номера контрактов предложения № 3</t>
  </si>
  <si>
    <t>Контракт в ЕИС № 3744701531322000094</t>
  </si>
  <si>
    <t>Контракт в ЕИС № 3666100224824000098</t>
  </si>
  <si>
    <t>Контракт в ЕИС № 3666100224824000062</t>
  </si>
  <si>
    <t>Контракт в ЕИС № 2330900117122000015</t>
  </si>
  <si>
    <t>Дата подготовки обоснования НМЦД: 06.05.2025 г.</t>
  </si>
  <si>
    <t>На основании проведенного анализа рынка и расчетов, НМЦД составляет: 1 222 840,00 рублей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</si>
</sst>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8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Alignment="0"/>
  </cellStyleXfs>
  <cellXfs count="70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2" fontId="1" fillId="0" borderId="0" xfId="0" applyNumberFormat="1" applyFont="1" applyAlignment="1">
      <alignment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5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2" fontId="5" fillId="0" borderId="0" xfId="0" applyNumberFormat="1" applyFont="1" applyBorder="1"/>
    <xf numFmtId="2" fontId="5" fillId="0" borderId="0" xfId="0" applyNumberFormat="1" applyFont="1"/>
    <xf numFmtId="164" fontId="1" fillId="0" borderId="1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9</xdr:row>
      <xdr:rowOff>182245</xdr:rowOff>
    </xdr:from>
    <xdr:to>
      <xdr:col>2</xdr:col>
      <xdr:colOff>505301</xdr:colOff>
      <xdr:row>9</xdr:row>
      <xdr:rowOff>802005</xdr:rowOff>
    </xdr:to>
    <xdr:pic>
      <xdr:nvPicPr>
        <xdr:cNvPr id="2" name="Изображени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14023</xdr:colOff>
      <xdr:row>11</xdr:row>
      <xdr:rowOff>63500</xdr:rowOff>
    </xdr:from>
    <xdr:to>
      <xdr:col>16</xdr:col>
      <xdr:colOff>63500</xdr:colOff>
      <xdr:row>11</xdr:row>
      <xdr:rowOff>547900</xdr:rowOff>
    </xdr:to>
    <xdr:pic>
      <xdr:nvPicPr>
        <xdr:cNvPr id="3" name="Изображение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22440" y="5482167"/>
          <a:ext cx="1287727" cy="48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49742</xdr:colOff>
      <xdr:row>11</xdr:row>
      <xdr:rowOff>63500</xdr:rowOff>
    </xdr:from>
    <xdr:to>
      <xdr:col>8</xdr:col>
      <xdr:colOff>1037167</xdr:colOff>
      <xdr:row>11</xdr:row>
      <xdr:rowOff>591396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4325" y="5482167"/>
          <a:ext cx="987425" cy="527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75143</xdr:colOff>
      <xdr:row>11</xdr:row>
      <xdr:rowOff>158750</xdr:rowOff>
    </xdr:from>
    <xdr:to>
      <xdr:col>9</xdr:col>
      <xdr:colOff>889000</xdr:colOff>
      <xdr:row>11</xdr:row>
      <xdr:rowOff>460798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85643" y="5577417"/>
          <a:ext cx="813857" cy="30204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tabSelected="1" topLeftCell="A16" zoomScale="90" zoomScaleNormal="90" zoomScaleSheetLayoutView="85" workbookViewId="0">
      <selection activeCell="H28" sqref="H28"/>
    </sheetView>
  </sheetViews>
  <sheetFormatPr defaultColWidth="9" defaultRowHeight="15"/>
  <cols>
    <col min="1" max="1" width="7.28515625" style="11" customWidth="1"/>
    <col min="2" max="2" width="15.85546875" style="11" customWidth="1"/>
    <col min="3" max="3" width="13.7109375" style="11" customWidth="1"/>
    <col min="4" max="4" width="10" style="11" customWidth="1"/>
    <col min="5" max="5" width="6.7109375" style="11" bestFit="1" customWidth="1"/>
    <col min="6" max="6" width="14.140625" style="26" customWidth="1"/>
    <col min="7" max="8" width="14.28515625" style="26" customWidth="1"/>
    <col min="9" max="9" width="18" style="26" customWidth="1"/>
    <col min="10" max="10" width="13.7109375" style="26" customWidth="1"/>
    <col min="11" max="11" width="21.42578125" style="26" customWidth="1"/>
    <col min="12" max="12" width="21.5703125" style="26" customWidth="1"/>
    <col min="13" max="13" width="13.85546875" style="26" bestFit="1" customWidth="1"/>
    <col min="14" max="14" width="18.5703125" style="11" customWidth="1"/>
    <col min="15" max="16" width="18.42578125" style="29" hidden="1" customWidth="1"/>
    <col min="17" max="1009" width="9.140625" style="11" customWidth="1"/>
    <col min="1010" max="16384" width="9" style="11"/>
  </cols>
  <sheetData>
    <row r="1" spans="1:16" ht="15" customHeight="1">
      <c r="A1" s="1" t="s">
        <v>0</v>
      </c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53" t="s">
        <v>20</v>
      </c>
      <c r="N1" s="53"/>
    </row>
    <row r="2" spans="1:16" ht="15" customHeight="1">
      <c r="A2" s="1"/>
      <c r="B2" s="1"/>
      <c r="C2" s="1"/>
      <c r="D2" s="1"/>
      <c r="E2" s="1"/>
      <c r="F2" s="10"/>
      <c r="G2" s="10"/>
      <c r="H2" s="10"/>
      <c r="I2" s="10"/>
      <c r="J2" s="10"/>
      <c r="K2" s="10"/>
      <c r="L2" s="10"/>
      <c r="M2" s="53" t="s">
        <v>21</v>
      </c>
      <c r="N2" s="53"/>
    </row>
    <row r="3" spans="1:16" ht="1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</row>
    <row r="4" spans="1:16" ht="37.5" customHeight="1">
      <c r="A4" s="57" t="s">
        <v>12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6" ht="15" customHeight="1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2"/>
    </row>
    <row r="6" spans="1:16">
      <c r="A6" s="1"/>
      <c r="B6" s="1"/>
      <c r="C6" s="1"/>
      <c r="D6" s="1"/>
      <c r="E6" s="1"/>
      <c r="F6" s="2"/>
      <c r="G6" s="2"/>
      <c r="H6" s="2"/>
      <c r="I6" s="3"/>
      <c r="J6" s="4"/>
      <c r="K6" s="4"/>
      <c r="L6" s="4"/>
      <c r="M6" s="2"/>
    </row>
    <row r="7" spans="1:16" ht="33" customHeight="1">
      <c r="A7" s="34" t="s">
        <v>1</v>
      </c>
      <c r="B7" s="34"/>
      <c r="C7" s="34" t="s">
        <v>19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49.5" customHeight="1">
      <c r="A8" s="34" t="s">
        <v>16</v>
      </c>
      <c r="B8" s="34"/>
      <c r="C8" s="67" t="s">
        <v>43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</row>
    <row r="9" spans="1:16">
      <c r="A9" s="58" t="s">
        <v>15</v>
      </c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1:16" ht="135" customHeight="1">
      <c r="A10" s="62" t="s">
        <v>17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6" ht="81.75" customHeight="1">
      <c r="A11" s="34" t="s">
        <v>2</v>
      </c>
      <c r="B11" s="34" t="s">
        <v>3</v>
      </c>
      <c r="C11" s="34"/>
      <c r="D11" s="34" t="s">
        <v>4</v>
      </c>
      <c r="E11" s="55" t="s">
        <v>5</v>
      </c>
      <c r="F11" s="66" t="s">
        <v>40</v>
      </c>
      <c r="G11" s="66" t="s">
        <v>41</v>
      </c>
      <c r="H11" s="66" t="s">
        <v>42</v>
      </c>
      <c r="I11" s="8" t="s">
        <v>6</v>
      </c>
      <c r="J11" s="8" t="s">
        <v>7</v>
      </c>
      <c r="K11" s="63" t="s">
        <v>34</v>
      </c>
      <c r="L11" s="64"/>
      <c r="M11" s="55" t="s">
        <v>23</v>
      </c>
      <c r="N11" s="5" t="s">
        <v>18</v>
      </c>
    </row>
    <row r="12" spans="1:16" ht="51" customHeight="1">
      <c r="A12" s="34"/>
      <c r="B12" s="34"/>
      <c r="C12" s="34"/>
      <c r="D12" s="54"/>
      <c r="E12" s="56"/>
      <c r="F12" s="7" t="s">
        <v>8</v>
      </c>
      <c r="G12" s="7" t="s">
        <v>8</v>
      </c>
      <c r="H12" s="7" t="s">
        <v>8</v>
      </c>
      <c r="I12" s="9"/>
      <c r="J12" s="9"/>
      <c r="K12" s="66" t="s">
        <v>44</v>
      </c>
      <c r="L12" s="66" t="s">
        <v>45</v>
      </c>
      <c r="M12" s="55"/>
      <c r="N12" s="6"/>
    </row>
    <row r="13" spans="1:16" s="14" customFormat="1" ht="30">
      <c r="A13" s="12">
        <v>1</v>
      </c>
      <c r="B13" s="34" t="s">
        <v>26</v>
      </c>
      <c r="C13" s="34"/>
      <c r="D13" s="28" t="s">
        <v>24</v>
      </c>
      <c r="E13" s="33">
        <v>50</v>
      </c>
      <c r="F13" s="27">
        <v>6105</v>
      </c>
      <c r="G13" s="65">
        <v>6868</v>
      </c>
      <c r="H13" s="65">
        <v>6156.26</v>
      </c>
      <c r="I13" s="13">
        <f>STDEV(F13:H13)</f>
        <v>426.49158162851728</v>
      </c>
      <c r="J13" s="13">
        <f>I13/M13*100</f>
        <v>6.9859390930142053</v>
      </c>
      <c r="K13" s="13" t="s">
        <v>35</v>
      </c>
      <c r="L13" s="13" t="s">
        <v>37</v>
      </c>
      <c r="M13" s="13">
        <f>F13</f>
        <v>6105</v>
      </c>
      <c r="N13" s="13">
        <f>M13*E13</f>
        <v>305250</v>
      </c>
      <c r="O13" s="30">
        <f>G13*E13</f>
        <v>343400</v>
      </c>
      <c r="P13" s="30">
        <f>H13*E13</f>
        <v>307813</v>
      </c>
    </row>
    <row r="14" spans="1:16" s="14" customFormat="1" ht="30">
      <c r="A14" s="32">
        <v>2</v>
      </c>
      <c r="B14" s="37" t="s">
        <v>27</v>
      </c>
      <c r="C14" s="39"/>
      <c r="D14" s="28" t="s">
        <v>24</v>
      </c>
      <c r="E14" s="33">
        <v>9</v>
      </c>
      <c r="F14" s="27">
        <v>21375</v>
      </c>
      <c r="G14" s="65">
        <v>27505.17</v>
      </c>
      <c r="H14" s="65">
        <v>26429.09</v>
      </c>
      <c r="I14" s="13">
        <f t="shared" ref="I14:I20" si="0">STDEV(F14:H14)</f>
        <v>3273.1421733914108</v>
      </c>
      <c r="J14" s="13">
        <f t="shared" ref="J14:J20" si="1">I14/M14*100</f>
        <v>15.312945840427652</v>
      </c>
      <c r="K14" s="13" t="s">
        <v>36</v>
      </c>
      <c r="L14" s="13" t="s">
        <v>46</v>
      </c>
      <c r="M14" s="13">
        <f t="shared" ref="M14:M20" si="2">F14</f>
        <v>21375</v>
      </c>
      <c r="N14" s="13">
        <f t="shared" ref="N14:N20" si="3">M14*E14</f>
        <v>192375</v>
      </c>
      <c r="O14" s="30">
        <f t="shared" ref="O14:O20" si="4">G14*E14</f>
        <v>247546.52999999997</v>
      </c>
      <c r="P14" s="30">
        <f t="shared" ref="P14:P20" si="5">H14*E14</f>
        <v>237861.81</v>
      </c>
    </row>
    <row r="15" spans="1:16" s="14" customFormat="1" ht="30">
      <c r="A15" s="32">
        <v>3</v>
      </c>
      <c r="B15" s="37" t="s">
        <v>28</v>
      </c>
      <c r="C15" s="39"/>
      <c r="D15" s="28" t="s">
        <v>24</v>
      </c>
      <c r="E15" s="33">
        <v>10</v>
      </c>
      <c r="F15" s="27">
        <v>24368</v>
      </c>
      <c r="G15" s="65">
        <v>30781.3</v>
      </c>
      <c r="H15" s="65">
        <v>32605</v>
      </c>
      <c r="I15" s="13">
        <f t="shared" si="0"/>
        <v>4326.3623592266658</v>
      </c>
      <c r="J15" s="13">
        <f t="shared" si="1"/>
        <v>17.754277573976797</v>
      </c>
      <c r="K15" s="13" t="s">
        <v>37</v>
      </c>
      <c r="L15" s="13" t="s">
        <v>47</v>
      </c>
      <c r="M15" s="13">
        <f t="shared" si="2"/>
        <v>24368</v>
      </c>
      <c r="N15" s="13">
        <f t="shared" si="3"/>
        <v>243680</v>
      </c>
      <c r="O15" s="30">
        <f t="shared" si="4"/>
        <v>307813</v>
      </c>
      <c r="P15" s="30">
        <f t="shared" si="5"/>
        <v>326050</v>
      </c>
    </row>
    <row r="16" spans="1:16" s="14" customFormat="1" ht="30.75" customHeight="1">
      <c r="A16" s="32">
        <v>4</v>
      </c>
      <c r="B16" s="37" t="s">
        <v>29</v>
      </c>
      <c r="C16" s="39"/>
      <c r="D16" s="28" t="s">
        <v>24</v>
      </c>
      <c r="E16" s="33">
        <v>3</v>
      </c>
      <c r="F16" s="27">
        <v>24582</v>
      </c>
      <c r="G16" s="65">
        <v>30781.3</v>
      </c>
      <c r="H16" s="65">
        <v>32605</v>
      </c>
      <c r="I16" s="13">
        <f t="shared" si="0"/>
        <v>4205.6654483367111</v>
      </c>
      <c r="J16" s="13">
        <f t="shared" si="1"/>
        <v>17.108719584804781</v>
      </c>
      <c r="K16" s="13" t="s">
        <v>37</v>
      </c>
      <c r="L16" s="13" t="s">
        <v>47</v>
      </c>
      <c r="M16" s="13">
        <f t="shared" si="2"/>
        <v>24582</v>
      </c>
      <c r="N16" s="13">
        <f t="shared" si="3"/>
        <v>73746</v>
      </c>
      <c r="O16" s="30">
        <f t="shared" si="4"/>
        <v>92343.9</v>
      </c>
      <c r="P16" s="30">
        <f t="shared" si="5"/>
        <v>97815</v>
      </c>
    </row>
    <row r="17" spans="1:16" s="14" customFormat="1" ht="30.75" customHeight="1">
      <c r="A17" s="32">
        <v>5</v>
      </c>
      <c r="B17" s="37" t="s">
        <v>30</v>
      </c>
      <c r="C17" s="39"/>
      <c r="D17" s="28" t="s">
        <v>24</v>
      </c>
      <c r="E17" s="33">
        <v>10</v>
      </c>
      <c r="F17" s="27">
        <v>24368</v>
      </c>
      <c r="G17" s="65">
        <v>30781.3</v>
      </c>
      <c r="H17" s="65">
        <v>35090.68</v>
      </c>
      <c r="I17" s="13">
        <f t="shared" si="0"/>
        <v>5395.6315548907678</v>
      </c>
      <c r="J17" s="13">
        <f t="shared" si="1"/>
        <v>22.142283137273342</v>
      </c>
      <c r="K17" s="13" t="s">
        <v>37</v>
      </c>
      <c r="L17" s="13" t="s">
        <v>37</v>
      </c>
      <c r="M17" s="13">
        <f t="shared" si="2"/>
        <v>24368</v>
      </c>
      <c r="N17" s="13">
        <f t="shared" si="3"/>
        <v>243680</v>
      </c>
      <c r="O17" s="30">
        <f t="shared" si="4"/>
        <v>307813</v>
      </c>
      <c r="P17" s="30">
        <f t="shared" si="5"/>
        <v>350906.8</v>
      </c>
    </row>
    <row r="18" spans="1:16" s="14" customFormat="1" ht="30.75" customHeight="1">
      <c r="A18" s="32">
        <v>6</v>
      </c>
      <c r="B18" s="37" t="s">
        <v>31</v>
      </c>
      <c r="C18" s="39"/>
      <c r="D18" s="28" t="s">
        <v>24</v>
      </c>
      <c r="E18" s="33">
        <v>8</v>
      </c>
      <c r="F18" s="27">
        <v>5130</v>
      </c>
      <c r="G18" s="65">
        <v>6602.21</v>
      </c>
      <c r="H18" s="65">
        <v>6864</v>
      </c>
      <c r="I18" s="13">
        <f t="shared" si="0"/>
        <v>934.76309727830733</v>
      </c>
      <c r="J18" s="13">
        <f t="shared" si="1"/>
        <v>18.221502870922173</v>
      </c>
      <c r="K18" s="13" t="s">
        <v>36</v>
      </c>
      <c r="L18" s="13" t="s">
        <v>48</v>
      </c>
      <c r="M18" s="13">
        <f t="shared" si="2"/>
        <v>5130</v>
      </c>
      <c r="N18" s="13">
        <f t="shared" si="3"/>
        <v>41040</v>
      </c>
      <c r="O18" s="30">
        <f t="shared" si="4"/>
        <v>52817.68</v>
      </c>
      <c r="P18" s="30">
        <f t="shared" si="5"/>
        <v>54912</v>
      </c>
    </row>
    <row r="19" spans="1:16" s="14" customFormat="1" ht="30">
      <c r="A19" s="32">
        <v>7</v>
      </c>
      <c r="B19" s="37" t="s">
        <v>32</v>
      </c>
      <c r="C19" s="39"/>
      <c r="D19" s="28" t="s">
        <v>25</v>
      </c>
      <c r="E19" s="33">
        <v>40</v>
      </c>
      <c r="F19" s="27">
        <v>990</v>
      </c>
      <c r="G19" s="65">
        <v>1237</v>
      </c>
      <c r="H19" s="65">
        <v>1272.6600000000001</v>
      </c>
      <c r="I19" s="13">
        <f t="shared" si="0"/>
        <v>153.93576106068929</v>
      </c>
      <c r="J19" s="13">
        <f t="shared" si="1"/>
        <v>15.549066773806999</v>
      </c>
      <c r="K19" s="13" t="s">
        <v>38</v>
      </c>
      <c r="L19" s="13" t="s">
        <v>49</v>
      </c>
      <c r="M19" s="13">
        <f t="shared" si="2"/>
        <v>990</v>
      </c>
      <c r="N19" s="13">
        <f t="shared" si="3"/>
        <v>39600</v>
      </c>
      <c r="O19" s="30">
        <f t="shared" si="4"/>
        <v>49480</v>
      </c>
      <c r="P19" s="30">
        <f t="shared" si="5"/>
        <v>50906.400000000001</v>
      </c>
    </row>
    <row r="20" spans="1:16" s="14" customFormat="1" ht="44.25" customHeight="1">
      <c r="A20" s="32">
        <v>8</v>
      </c>
      <c r="B20" s="37" t="s">
        <v>33</v>
      </c>
      <c r="C20" s="39"/>
      <c r="D20" s="28" t="s">
        <v>22</v>
      </c>
      <c r="E20" s="33">
        <v>3</v>
      </c>
      <c r="F20" s="27">
        <v>27823</v>
      </c>
      <c r="G20" s="65">
        <v>34789.160000000003</v>
      </c>
      <c r="H20" s="65">
        <v>31347.1</v>
      </c>
      <c r="I20" s="13">
        <f t="shared" si="0"/>
        <v>3483.1605140350616</v>
      </c>
      <c r="J20" s="13">
        <f t="shared" si="1"/>
        <v>12.518996923534708</v>
      </c>
      <c r="K20" s="13" t="s">
        <v>39</v>
      </c>
      <c r="L20" s="13" t="s">
        <v>39</v>
      </c>
      <c r="M20" s="13">
        <f t="shared" si="2"/>
        <v>27823</v>
      </c>
      <c r="N20" s="13">
        <f t="shared" si="3"/>
        <v>83469</v>
      </c>
      <c r="O20" s="30">
        <f t="shared" si="4"/>
        <v>104367.48000000001</v>
      </c>
      <c r="P20" s="30">
        <f t="shared" si="5"/>
        <v>94041.299999999988</v>
      </c>
    </row>
    <row r="21" spans="1:16">
      <c r="A21" s="35"/>
      <c r="B21" s="35"/>
      <c r="C21" s="35"/>
      <c r="D21" s="35"/>
      <c r="E21" s="36"/>
      <c r="F21" s="35"/>
      <c r="G21" s="35"/>
      <c r="H21" s="35"/>
      <c r="I21" s="35"/>
      <c r="J21" s="15"/>
      <c r="K21" s="15"/>
      <c r="L21" s="15"/>
      <c r="M21" s="12" t="s">
        <v>9</v>
      </c>
      <c r="N21" s="13">
        <f>SUM(N13:N20)</f>
        <v>1222840</v>
      </c>
      <c r="O21" s="29">
        <f>SUM(O13:O20)</f>
        <v>1505581.59</v>
      </c>
      <c r="P21" s="29">
        <f>SUM(P13:P20)</f>
        <v>1520306.31</v>
      </c>
    </row>
    <row r="22" spans="1:16">
      <c r="A22" s="37" t="s">
        <v>51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</row>
    <row r="23" spans="1:16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6">
      <c r="A24" s="49" t="s">
        <v>50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6" ht="15.75" thickBot="1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</row>
    <row r="28" spans="1:16" ht="15.75" thickBot="1">
      <c r="A28" s="51" t="s">
        <v>13</v>
      </c>
      <c r="B28" s="52"/>
      <c r="C28" s="52"/>
      <c r="D28" s="16"/>
      <c r="F28" s="11"/>
      <c r="G28" s="11"/>
      <c r="H28" s="11"/>
      <c r="I28" s="11"/>
      <c r="J28" s="11"/>
      <c r="K28" s="11"/>
      <c r="L28" s="11"/>
      <c r="M28" s="11"/>
    </row>
    <row r="29" spans="1:16">
      <c r="A29" s="40"/>
      <c r="B29" s="41"/>
      <c r="C29" s="41"/>
      <c r="D29" s="17"/>
      <c r="F29" s="11"/>
      <c r="G29" s="11"/>
      <c r="H29" s="11"/>
      <c r="I29" s="11"/>
      <c r="J29" s="11"/>
      <c r="K29" s="11"/>
      <c r="L29" s="11"/>
      <c r="M29" s="11"/>
    </row>
    <row r="30" spans="1:16" ht="15.75" thickBot="1">
      <c r="A30" s="42" t="s">
        <v>10</v>
      </c>
      <c r="B30" s="43"/>
      <c r="C30" s="43"/>
      <c r="D30" s="18"/>
      <c r="F30" s="11"/>
      <c r="G30" s="19"/>
      <c r="H30" s="19"/>
      <c r="I30" s="19"/>
      <c r="J30" s="19"/>
      <c r="K30" s="19"/>
      <c r="L30" s="19"/>
      <c r="M30" s="11"/>
    </row>
    <row r="31" spans="1:16">
      <c r="A31" s="44" t="s">
        <v>14</v>
      </c>
      <c r="B31" s="45"/>
      <c r="C31" s="45"/>
      <c r="D31" s="20"/>
      <c r="F31" s="19"/>
      <c r="G31" s="19"/>
      <c r="H31" s="19"/>
      <c r="I31" s="19"/>
      <c r="J31" s="19"/>
      <c r="K31" s="19"/>
      <c r="L31" s="19"/>
      <c r="M31" s="11"/>
    </row>
    <row r="32" spans="1:16" ht="15.75" thickBot="1">
      <c r="A32" s="46" t="s">
        <v>11</v>
      </c>
      <c r="B32" s="47"/>
      <c r="C32" s="47"/>
      <c r="D32" s="20"/>
      <c r="E32" s="21"/>
      <c r="F32" s="20"/>
      <c r="G32" s="21"/>
      <c r="H32" s="31"/>
      <c r="I32" s="22"/>
      <c r="J32" s="22"/>
      <c r="K32" s="22"/>
      <c r="L32" s="22"/>
      <c r="M32" s="11"/>
    </row>
    <row r="33" spans="1:13">
      <c r="A33" s="23"/>
      <c r="B33" s="23"/>
      <c r="C33" s="23"/>
      <c r="D33" s="21"/>
      <c r="E33" s="23"/>
      <c r="F33" s="20"/>
      <c r="G33" s="21"/>
      <c r="H33" s="31"/>
      <c r="I33" s="22"/>
      <c r="J33" s="22"/>
      <c r="K33" s="22"/>
      <c r="L33" s="22"/>
      <c r="M33" s="11"/>
    </row>
    <row r="34" spans="1:13">
      <c r="A34" s="24" t="s">
        <v>0</v>
      </c>
      <c r="F34" s="25"/>
      <c r="G34" s="21"/>
      <c r="H34" s="31"/>
      <c r="I34" s="22"/>
      <c r="J34" s="22"/>
      <c r="K34" s="22"/>
      <c r="L34" s="22"/>
    </row>
    <row r="35" spans="1:13">
      <c r="F35" s="25"/>
      <c r="G35" s="21"/>
      <c r="H35" s="31"/>
      <c r="I35" s="22"/>
      <c r="J35" s="22"/>
      <c r="K35" s="22"/>
      <c r="L35" s="22"/>
    </row>
    <row r="36" spans="1:13">
      <c r="F36" s="25"/>
      <c r="G36" s="21"/>
      <c r="H36" s="31"/>
      <c r="I36" s="22"/>
      <c r="J36" s="22"/>
      <c r="K36" s="22"/>
      <c r="L36" s="22"/>
    </row>
    <row r="37" spans="1:13">
      <c r="F37" s="25"/>
      <c r="G37" s="21"/>
      <c r="H37" s="31"/>
      <c r="I37" s="22"/>
      <c r="J37" s="22"/>
      <c r="K37" s="22"/>
      <c r="L37" s="22"/>
    </row>
    <row r="38" spans="1:13">
      <c r="F38" s="25"/>
      <c r="G38" s="21"/>
      <c r="H38" s="31"/>
      <c r="I38" s="22"/>
      <c r="J38" s="22"/>
      <c r="K38" s="22"/>
      <c r="L38" s="22"/>
    </row>
    <row r="39" spans="1:13">
      <c r="F39" s="25"/>
      <c r="G39" s="21"/>
      <c r="H39" s="31"/>
      <c r="I39" s="22"/>
      <c r="J39" s="22"/>
      <c r="K39" s="22"/>
      <c r="L39" s="22"/>
    </row>
    <row r="40" spans="1:13">
      <c r="F40" s="25"/>
      <c r="G40" s="21"/>
      <c r="H40" s="31"/>
      <c r="I40" s="22"/>
      <c r="J40" s="22"/>
      <c r="K40" s="22"/>
      <c r="L40" s="22"/>
    </row>
    <row r="41" spans="1:13">
      <c r="F41" s="25"/>
      <c r="G41" s="21"/>
      <c r="H41" s="31"/>
      <c r="I41" s="22"/>
      <c r="J41" s="22"/>
      <c r="K41" s="22"/>
      <c r="L41" s="22"/>
    </row>
    <row r="42" spans="1:13">
      <c r="F42" s="25"/>
      <c r="G42" s="21"/>
      <c r="H42" s="31"/>
      <c r="I42" s="22"/>
      <c r="J42" s="22"/>
      <c r="K42" s="22"/>
      <c r="L42" s="22"/>
    </row>
    <row r="43" spans="1:13">
      <c r="F43" s="25"/>
      <c r="G43" s="21"/>
      <c r="H43" s="31"/>
      <c r="I43" s="22"/>
      <c r="J43" s="22"/>
      <c r="K43" s="22"/>
      <c r="L43" s="22"/>
    </row>
    <row r="44" spans="1:13">
      <c r="F44" s="25"/>
      <c r="G44" s="21"/>
      <c r="H44" s="31"/>
      <c r="I44" s="22"/>
      <c r="J44" s="22"/>
      <c r="K44" s="22"/>
      <c r="L44" s="22"/>
    </row>
    <row r="45" spans="1:13">
      <c r="F45" s="25"/>
      <c r="G45" s="21"/>
      <c r="H45" s="31"/>
      <c r="I45" s="22"/>
      <c r="J45" s="22"/>
      <c r="K45" s="22"/>
      <c r="L45" s="22"/>
    </row>
    <row r="46" spans="1:13">
      <c r="F46" s="25"/>
      <c r="G46" s="21"/>
      <c r="H46" s="31"/>
      <c r="I46" s="22"/>
      <c r="J46" s="22"/>
      <c r="K46" s="22"/>
      <c r="L46" s="22"/>
    </row>
    <row r="47" spans="1:13">
      <c r="F47" s="25"/>
      <c r="G47" s="21"/>
      <c r="H47" s="31"/>
      <c r="I47" s="22"/>
      <c r="J47" s="22"/>
      <c r="K47" s="22"/>
      <c r="L47" s="22"/>
    </row>
    <row r="48" spans="1:13">
      <c r="F48" s="25"/>
      <c r="G48" s="21"/>
      <c r="H48" s="31"/>
      <c r="I48" s="22"/>
      <c r="J48" s="22"/>
      <c r="K48" s="22"/>
      <c r="L48" s="22"/>
    </row>
    <row r="49" spans="6:12">
      <c r="F49" s="25"/>
      <c r="G49" s="21"/>
      <c r="H49" s="31"/>
      <c r="I49" s="22"/>
      <c r="J49" s="22"/>
      <c r="K49" s="22"/>
      <c r="L49" s="22"/>
    </row>
    <row r="50" spans="6:12">
      <c r="F50" s="25"/>
      <c r="G50" s="21"/>
      <c r="H50" s="31"/>
      <c r="I50" s="22"/>
      <c r="J50" s="22"/>
      <c r="K50" s="22"/>
      <c r="L50" s="22"/>
    </row>
    <row r="51" spans="6:12">
      <c r="F51" s="25"/>
      <c r="G51" s="21"/>
      <c r="H51" s="31"/>
      <c r="I51" s="22"/>
      <c r="J51" s="22"/>
      <c r="K51" s="22"/>
      <c r="L51" s="22"/>
    </row>
    <row r="52" spans="6:12">
      <c r="F52" s="25"/>
      <c r="G52" s="21"/>
      <c r="H52" s="31"/>
      <c r="I52" s="22"/>
      <c r="J52" s="22"/>
      <c r="K52" s="22"/>
      <c r="L52" s="22"/>
    </row>
    <row r="53" spans="6:12">
      <c r="F53" s="25"/>
      <c r="G53" s="21"/>
      <c r="H53" s="31"/>
      <c r="I53" s="22"/>
      <c r="J53" s="22"/>
      <c r="K53" s="22"/>
      <c r="L53" s="22"/>
    </row>
    <row r="54" spans="6:12">
      <c r="F54" s="25"/>
      <c r="G54" s="21"/>
      <c r="H54" s="31"/>
      <c r="I54" s="22"/>
      <c r="J54" s="22"/>
      <c r="K54" s="22"/>
      <c r="L54" s="22"/>
    </row>
    <row r="55" spans="6:12">
      <c r="F55" s="25"/>
      <c r="G55" s="25"/>
      <c r="H55" s="25"/>
      <c r="I55" s="22"/>
      <c r="J55" s="22"/>
      <c r="K55" s="22"/>
      <c r="L55" s="22"/>
    </row>
    <row r="56" spans="6:12">
      <c r="F56" s="25"/>
      <c r="G56" s="25"/>
      <c r="H56" s="25"/>
      <c r="I56" s="25"/>
      <c r="J56" s="25"/>
      <c r="K56" s="25"/>
      <c r="L56" s="25"/>
    </row>
    <row r="57" spans="6:12">
      <c r="F57" s="25"/>
      <c r="G57" s="25"/>
      <c r="H57" s="25"/>
      <c r="I57" s="25"/>
    </row>
    <row r="58" spans="6:12">
      <c r="F58" s="25"/>
      <c r="G58" s="25"/>
      <c r="H58" s="25"/>
      <c r="I58" s="25"/>
    </row>
  </sheetData>
  <mergeCells count="34">
    <mergeCell ref="M1:N1"/>
    <mergeCell ref="M2:N2"/>
    <mergeCell ref="D11:D12"/>
    <mergeCell ref="E11:E12"/>
    <mergeCell ref="M11:M12"/>
    <mergeCell ref="A4:N4"/>
    <mergeCell ref="A7:B7"/>
    <mergeCell ref="C7:N7"/>
    <mergeCell ref="A8:B8"/>
    <mergeCell ref="C8:N8"/>
    <mergeCell ref="A11:A12"/>
    <mergeCell ref="B11:C12"/>
    <mergeCell ref="A9:N9"/>
    <mergeCell ref="A10:N10"/>
    <mergeCell ref="K11:L11"/>
    <mergeCell ref="A31:C31"/>
    <mergeCell ref="A32:C32"/>
    <mergeCell ref="A23:N23"/>
    <mergeCell ref="A24:N24"/>
    <mergeCell ref="A25:N25"/>
    <mergeCell ref="A26:N26"/>
    <mergeCell ref="A28:C28"/>
    <mergeCell ref="B13:C13"/>
    <mergeCell ref="A21:I21"/>
    <mergeCell ref="A22:N22"/>
    <mergeCell ref="A29:C29"/>
    <mergeCell ref="A30:C30"/>
    <mergeCell ref="B19:C19"/>
    <mergeCell ref="B14:C14"/>
    <mergeCell ref="B15:C15"/>
    <mergeCell ref="B16:C16"/>
    <mergeCell ref="B17:C17"/>
    <mergeCell ref="B18:C18"/>
    <mergeCell ref="B20:C20"/>
  </mergeCells>
  <phoneticPr fontId="2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администратор</cp:lastModifiedBy>
  <cp:revision>7</cp:revision>
  <cp:lastPrinted>2014-05-23T17:45:00Z</cp:lastPrinted>
  <dcterms:created xsi:type="dcterms:W3CDTF">2014-01-17T11:35:00Z</dcterms:created>
  <dcterms:modified xsi:type="dcterms:W3CDTF">2025-05-06T11:57:16Z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