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бг2\Desktop\Оборудование школа\Кабинет труда\"/>
    </mc:Choice>
  </mc:AlternateContent>
  <bookViews>
    <workbookView xWindow="0" yWindow="0" windowWidth="28800" windowHeight="12330"/>
  </bookViews>
  <sheets>
    <sheet name="НМЦД" sheetId="1" r:id="rId1"/>
  </sheets>
  <calcPr calcId="162913" calcOnSave="0" concurrentCalc="0"/>
</workbook>
</file>

<file path=xl/calcChain.xml><?xml version="1.0" encoding="utf-8"?>
<calcChain xmlns="http://schemas.openxmlformats.org/spreadsheetml/2006/main">
  <c r="K21" i="1" l="1"/>
  <c r="N21" i="1"/>
  <c r="O21" i="1"/>
  <c r="K20" i="1"/>
  <c r="L20" i="1"/>
  <c r="M20" i="1"/>
  <c r="K19" i="1"/>
  <c r="L19" i="1"/>
  <c r="M19" i="1"/>
  <c r="K18" i="1"/>
  <c r="N18" i="1"/>
  <c r="O18" i="1"/>
  <c r="K17" i="1"/>
  <c r="L17" i="1"/>
  <c r="M17" i="1"/>
  <c r="K16" i="1"/>
  <c r="N16" i="1"/>
  <c r="O16" i="1"/>
  <c r="K15" i="1"/>
  <c r="N15" i="1"/>
  <c r="O15" i="1"/>
  <c r="N20" i="1"/>
  <c r="O20" i="1"/>
  <c r="N17" i="1"/>
  <c r="O17" i="1"/>
  <c r="L21" i="1"/>
  <c r="M21" i="1"/>
  <c r="N19" i="1"/>
  <c r="O19" i="1"/>
  <c r="L15" i="1"/>
  <c r="M15" i="1"/>
  <c r="L18" i="1"/>
  <c r="M18" i="1"/>
  <c r="L16" i="1"/>
  <c r="M16" i="1"/>
  <c r="K6" i="1"/>
  <c r="L6" i="1"/>
  <c r="M6" i="1"/>
  <c r="K7" i="1"/>
  <c r="L7" i="1"/>
  <c r="M7" i="1"/>
  <c r="K8" i="1"/>
  <c r="L8" i="1"/>
  <c r="M8" i="1"/>
  <c r="K9" i="1"/>
  <c r="L9" i="1"/>
  <c r="M9" i="1"/>
  <c r="K10" i="1"/>
  <c r="L10" i="1"/>
  <c r="M10" i="1"/>
  <c r="K11" i="1"/>
  <c r="L11" i="1"/>
  <c r="M11" i="1"/>
  <c r="K12" i="1"/>
  <c r="L12" i="1"/>
  <c r="M12" i="1"/>
  <c r="K13" i="1"/>
  <c r="N13" i="1"/>
  <c r="O13" i="1"/>
  <c r="K14" i="1"/>
  <c r="L14" i="1"/>
  <c r="M14" i="1"/>
  <c r="L13" i="1"/>
  <c r="M13" i="1"/>
  <c r="N6" i="1"/>
  <c r="O6" i="1"/>
  <c r="N12" i="1"/>
  <c r="O12" i="1"/>
  <c r="N7" i="1"/>
  <c r="O7" i="1"/>
  <c r="N8" i="1"/>
  <c r="O8" i="1"/>
  <c r="N10" i="1"/>
  <c r="O10" i="1"/>
  <c r="N14" i="1"/>
  <c r="O14" i="1"/>
  <c r="N9" i="1"/>
  <c r="O9" i="1"/>
  <c r="N11" i="1"/>
  <c r="O11" i="1"/>
  <c r="K5" i="1"/>
  <c r="N5" i="1"/>
  <c r="O5" i="1"/>
  <c r="L5" i="1"/>
  <c r="M5" i="1"/>
  <c r="O22" i="1"/>
  <c r="K24" i="1"/>
</calcChain>
</file>

<file path=xl/sharedStrings.xml><?xml version="1.0" encoding="utf-8"?>
<sst xmlns="http://schemas.openxmlformats.org/spreadsheetml/2006/main" count="73" uniqueCount="41">
  <si>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</si>
  <si>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</si>
  <si>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</si>
  <si>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</si>
  <si>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</si>
  <si>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</si>
  <si>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Н(М)ЦД</t>
  </si>
  <si>
    <t>Н(М)ЦД,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</si>
  <si>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</si>
  <si>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</si>
  <si>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</si>
  <si>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Коммерческое предложение                 № 4 </t>
  </si>
  <si>
    <t xml:space="preserve">Коммерческое предложение                 № 5 </t>
  </si>
  <si>
    <t xml:space="preserve">Средняя арифметическая цена за единицу     &lt;ц&gt; </t>
  </si>
  <si>
    <t>Среднее квадратичное отклонение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</si>
  <si>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</si>
  <si>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</si>
  <si>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(МЦД) по формуле                             v - количество (объем) закупаемого товара (работы, услуги);
     ц - ср. цена за единицу    ЦКЕП = v*ц</t>
  </si>
  <si>
    <t>В результате проведенного расчета Н(М)Ц договора составила:</t>
  </si>
  <si>
    <t>рублей</t>
  </si>
  <si>
    <t>в соответствии с ТЗ</t>
  </si>
  <si>
    <t>шт</t>
  </si>
  <si>
    <t xml:space="preserve">Приложение № 2                                               </t>
  </si>
  <si>
    <t>Интерактивная панель</t>
  </si>
  <si>
    <t>Комплект демонстрационных учебных таблиц по черчению</t>
  </si>
  <si>
    <t>Микроволновая печь</t>
  </si>
  <si>
    <t>Блендер</t>
  </si>
  <si>
    <t>Набор шаблонов радиусных</t>
  </si>
  <si>
    <t>Чертилка</t>
  </si>
  <si>
    <t>Пылесос для сбора стружки</t>
  </si>
  <si>
    <t>Комплексный образовательный симулятор</t>
  </si>
  <si>
    <t>Малая полетная зона "Модульный куб" или эквивалент</t>
  </si>
  <si>
    <t>Робототехнический набор «АВРОРА Robotics Прогресс. Базовый набор» или эквивалент</t>
  </si>
  <si>
    <t>Учебный программируемый микроквадрокоптер ARA Mini или эквивалент</t>
  </si>
  <si>
    <t>Коврик диэлектрический</t>
  </si>
  <si>
    <t>Кухонные весы</t>
  </si>
  <si>
    <t>Вытяжка</t>
  </si>
  <si>
    <t>Миксер</t>
  </si>
  <si>
    <t>Утюг с пароувлажнителем</t>
  </si>
  <si>
    <t>Холодильный шкаф</t>
  </si>
  <si>
    <t xml:space="preserve">Обоснование начальной (максимальной) цены Договора на поставку комплекта оборудования для оснащения кабинета технологии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</si>
</sst>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0"/>
  </numFmts>
  <fonts count="16" x14ac:knownFonts="1">
    <font>
      <sz val="11"/>
      <color theme="1"/>
      <name val="Calibri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7" fillId="0" borderId="0" xfId="0" applyFont="1" applyAlignment="1">
      <alignment vertical="center"/>
    </xf>
    <xf numFmtId="43" fontId="1" fillId="0" borderId="0" xfId="0" applyNumberFormat="1" applyFont="1"/>
    <xf numFmtId="0" fontId="5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0" xfId="0" applyFont="1" applyAlignment="1"/>
    <xf numFmtId="0" fontId="2" fillId="0" borderId="0" xfId="0" applyFont="1" applyAlignment="1"/>
    <xf numFmtId="0" fontId="11" fillId="0" borderId="0" xfId="0" applyFont="1" applyAlignment="1"/>
    <xf numFmtId="0" fontId="13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left" vertical="center"/>
    </xf>
    <xf numFmtId="0" fontId="1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</xdr:row>
      <xdr:rowOff>1476374</xdr:rowOff>
    </xdr:from>
    <xdr:to>
      <xdr:col>12</xdr:col>
      <xdr:colOff>600075</xdr:colOff>
      <xdr:row>3</xdr:row>
      <xdr:rowOff>1819275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2049125" y="3324223"/>
          <a:ext cx="590549" cy="3429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169208</xdr:colOff>
      <xdr:row>3</xdr:row>
      <xdr:rowOff>1266265</xdr:rowOff>
    </xdr:from>
    <xdr:to>
      <xdr:col>11</xdr:col>
      <xdr:colOff>674033</xdr:colOff>
      <xdr:row>3</xdr:row>
      <xdr:rowOff>1523439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11303933" y="3114115"/>
          <a:ext cx="504825" cy="2571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tabSelected="1" zoomScaleNormal="100" workbookViewId="0">
      <selection activeCell="K4" sqref="K4"/>
    </sheetView>
  </sheetViews>
  <sheetFormatPr defaultColWidth="9.140625" defaultRowHeight="12.75" x14ac:dyDescent="0.2"/>
  <cols>
    <col min="1" max="1" width="3.140625" style="1" bestFit="1" customWidth="1"/>
    <col min="2" max="2" width="31.42578125" style="1" customWidth="1"/>
    <col min="3" max="3" width="20.5703125" style="1" bestFit="1" customWidth="1"/>
    <col min="4" max="4" width="7.85546875" style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10" width="15.85546875" style="1" hidden="1" customWidth="1"/>
    <col min="11" max="11" width="18.140625" style="1" bestFit="1" customWidth="1"/>
    <col min="12" max="12" width="13.5703125" style="1" bestFit="1" customWidth="1"/>
    <col min="13" max="13" width="10.28515625" style="1" bestFit="1" customWidth="1"/>
    <col min="14" max="14" width="17.42578125" style="1" customWidth="1"/>
    <col min="15" max="15" width="16.28515625" style="1" bestFit="1" customWidth="1"/>
    <col min="16" max="16384" width="9.140625" style="1"/>
  </cols>
  <sheetData>
    <row r="1" spans="1:15" ht="67.5" customHeight="1" x14ac:dyDescent="0.2">
      <c r="K1" s="31"/>
      <c r="L1" s="31"/>
      <c r="M1" s="34" t="s">
        <v>22</v>
      </c>
      <c r="N1" s="35"/>
      <c r="O1" s="35"/>
    </row>
    <row r="2" spans="1:15" ht="39.75" customHeight="1" x14ac:dyDescent="0.2">
      <c r="A2" s="38" t="s">
        <v>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</row>
    <row r="3" spans="1:15" ht="51" customHeight="1" x14ac:dyDescent="0.2">
      <c r="A3" s="39" t="s">
        <v>0</v>
      </c>
      <c r="B3" s="39" t="s">
        <v>1</v>
      </c>
      <c r="C3" s="39" t="s">
        <v>2</v>
      </c>
      <c r="D3" s="39" t="s">
        <v>3</v>
      </c>
      <c r="E3" s="39" t="s">
        <v>4</v>
      </c>
      <c r="F3" s="39" t="s">
        <v>5</v>
      </c>
      <c r="G3" s="39"/>
      <c r="H3" s="39"/>
      <c r="I3" s="2"/>
      <c r="J3" s="2"/>
      <c r="K3" s="41" t="s">
        <v>6</v>
      </c>
      <c r="L3" s="41"/>
      <c r="M3" s="41"/>
      <c r="N3" s="42" t="s">
        <v>7</v>
      </c>
      <c r="O3" s="42"/>
    </row>
    <row r="4" spans="1:15" ht="144" customHeight="1" x14ac:dyDescent="0.2">
      <c r="A4" s="39"/>
      <c r="B4" s="40"/>
      <c r="C4" s="39"/>
      <c r="D4" s="40"/>
      <c r="E4" s="40"/>
      <c r="F4" s="2" t="s">
        <v>8</v>
      </c>
      <c r="G4" s="2" t="s">
        <v>9</v>
      </c>
      <c r="H4" s="2" t="s">
        <v>10</v>
      </c>
      <c r="I4" s="2" t="s">
        <v>11</v>
      </c>
      <c r="J4" s="2" t="s">
        <v>12</v>
      </c>
      <c r="K4" s="2" t="s">
        <v>13</v>
      </c>
      <c r="L4" s="2" t="s">
        <v>14</v>
      </c>
      <c r="M4" s="2" t="s">
        <v>15</v>
      </c>
      <c r="N4" s="3" t="s">
        <v>16</v>
      </c>
      <c r="O4" s="3" t="s">
        <v>17</v>
      </c>
    </row>
    <row r="5" spans="1:15" s="4" customFormat="1" ht="31.5" x14ac:dyDescent="0.25">
      <c r="A5" s="32">
        <v>1</v>
      </c>
      <c r="B5" s="28" t="s">
        <v>23</v>
      </c>
      <c r="C5" s="26" t="s">
        <v>20</v>
      </c>
      <c r="D5" s="25" t="s">
        <v>21</v>
      </c>
      <c r="E5" s="28">
        <v>2</v>
      </c>
      <c r="F5" s="29">
        <v>273000</v>
      </c>
      <c r="G5" s="7">
        <v>270000</v>
      </c>
      <c r="H5" s="7">
        <v>250000</v>
      </c>
      <c r="I5" s="7"/>
      <c r="J5" s="7"/>
      <c r="K5" s="7">
        <f t="shared" ref="K5:K10" si="0">AVERAGE(F5:H5)</f>
        <v>264333.33333333331</v>
      </c>
      <c r="L5" s="9">
        <f t="shared" ref="L5:L10" si="1">SQRT(((SUM((POWER(H5-K5,2)),(POWER(G5-K5,2)),(POWER(F5-K5,2)))/(COLUMNS(F5:H5)-1))))</f>
        <v>12503.332889007368</v>
      </c>
      <c r="M5" s="9">
        <f t="shared" ref="M5:M10" si="2">L5/K5*100</f>
        <v>4.7301385456522205</v>
      </c>
      <c r="N5" s="10">
        <f>ROUND(K5,2)</f>
        <v>264333.33</v>
      </c>
      <c r="O5" s="10">
        <f t="shared" ref="O5:O10" si="3">N5*E5</f>
        <v>528666.66</v>
      </c>
    </row>
    <row r="6" spans="1:15" s="4" customFormat="1" ht="31.5" x14ac:dyDescent="0.25">
      <c r="A6" s="21">
        <v>2</v>
      </c>
      <c r="B6" s="28" t="s">
        <v>24</v>
      </c>
      <c r="C6" s="26" t="s">
        <v>20</v>
      </c>
      <c r="D6" s="25" t="s">
        <v>21</v>
      </c>
      <c r="E6" s="28">
        <v>1</v>
      </c>
      <c r="F6" s="30">
        <v>7500</v>
      </c>
      <c r="G6" s="7">
        <v>7000</v>
      </c>
      <c r="H6" s="7">
        <v>6565</v>
      </c>
      <c r="I6" s="7"/>
      <c r="J6" s="7"/>
      <c r="K6" s="7">
        <f t="shared" si="0"/>
        <v>7021.666666666667</v>
      </c>
      <c r="L6" s="9">
        <f t="shared" si="1"/>
        <v>467.87640818204687</v>
      </c>
      <c r="M6" s="9">
        <f t="shared" si="2"/>
        <v>6.6633241136773824</v>
      </c>
      <c r="N6" s="10">
        <f t="shared" ref="N6:N10" si="4">ROUND(K6,2)</f>
        <v>7021.67</v>
      </c>
      <c r="O6" s="10">
        <f t="shared" si="3"/>
        <v>7021.67</v>
      </c>
    </row>
    <row r="7" spans="1:15" s="4" customFormat="1" ht="31.5" x14ac:dyDescent="0.25">
      <c r="A7" s="21">
        <v>3</v>
      </c>
      <c r="B7" s="28" t="s">
        <v>25</v>
      </c>
      <c r="C7" s="26" t="s">
        <v>20</v>
      </c>
      <c r="D7" s="25" t="s">
        <v>21</v>
      </c>
      <c r="E7" s="28">
        <v>1</v>
      </c>
      <c r="F7" s="29">
        <v>8300</v>
      </c>
      <c r="G7" s="7">
        <v>8000</v>
      </c>
      <c r="H7" s="7">
        <v>7800</v>
      </c>
      <c r="I7" s="7"/>
      <c r="J7" s="7"/>
      <c r="K7" s="7">
        <f t="shared" si="0"/>
        <v>8033.333333333333</v>
      </c>
      <c r="L7" s="9">
        <f t="shared" si="1"/>
        <v>251.6611478423583</v>
      </c>
      <c r="M7" s="9">
        <f t="shared" si="2"/>
        <v>3.132711383929772</v>
      </c>
      <c r="N7" s="10">
        <f t="shared" si="4"/>
        <v>8033.33</v>
      </c>
      <c r="O7" s="10">
        <f t="shared" si="3"/>
        <v>8033.33</v>
      </c>
    </row>
    <row r="8" spans="1:15" s="4" customFormat="1" ht="56.25" customHeight="1" x14ac:dyDescent="0.25">
      <c r="A8" s="21">
        <v>4</v>
      </c>
      <c r="B8" s="28" t="s">
        <v>26</v>
      </c>
      <c r="C8" s="26" t="s">
        <v>20</v>
      </c>
      <c r="D8" s="25" t="s">
        <v>21</v>
      </c>
      <c r="E8" s="28">
        <v>1</v>
      </c>
      <c r="F8" s="29">
        <v>6100</v>
      </c>
      <c r="G8" s="7">
        <v>5900</v>
      </c>
      <c r="H8" s="7">
        <v>5600</v>
      </c>
      <c r="I8" s="7"/>
      <c r="J8" s="7"/>
      <c r="K8" s="7">
        <f t="shared" si="0"/>
        <v>5866.666666666667</v>
      </c>
      <c r="L8" s="9">
        <f t="shared" si="1"/>
        <v>251.6611478423583</v>
      </c>
      <c r="M8" s="9">
        <f t="shared" si="2"/>
        <v>4.2896786564038347</v>
      </c>
      <c r="N8" s="10">
        <f t="shared" si="4"/>
        <v>5866.67</v>
      </c>
      <c r="O8" s="10">
        <f t="shared" si="3"/>
        <v>5866.67</v>
      </c>
    </row>
    <row r="9" spans="1:15" s="4" customFormat="1" ht="52.5" customHeight="1" x14ac:dyDescent="0.25">
      <c r="A9" s="21">
        <v>5</v>
      </c>
      <c r="B9" s="28" t="s">
        <v>27</v>
      </c>
      <c r="C9" s="26" t="s">
        <v>20</v>
      </c>
      <c r="D9" s="25" t="s">
        <v>21</v>
      </c>
      <c r="E9" s="28">
        <v>1</v>
      </c>
      <c r="F9" s="29">
        <v>3100</v>
      </c>
      <c r="G9" s="7">
        <v>2790</v>
      </c>
      <c r="H9" s="7">
        <v>2665</v>
      </c>
      <c r="I9" s="7"/>
      <c r="J9" s="7"/>
      <c r="K9" s="7">
        <f t="shared" si="0"/>
        <v>2851.6666666666665</v>
      </c>
      <c r="L9" s="9">
        <f t="shared" si="1"/>
        <v>223.96056200441481</v>
      </c>
      <c r="M9" s="9">
        <f t="shared" si="2"/>
        <v>7.853672542527697</v>
      </c>
      <c r="N9" s="10">
        <f t="shared" si="4"/>
        <v>2851.67</v>
      </c>
      <c r="O9" s="10">
        <f t="shared" si="3"/>
        <v>2851.67</v>
      </c>
    </row>
    <row r="10" spans="1:15" s="4" customFormat="1" ht="72" customHeight="1" x14ac:dyDescent="0.25">
      <c r="A10" s="21">
        <v>6</v>
      </c>
      <c r="B10" s="28" t="s">
        <v>28</v>
      </c>
      <c r="C10" s="26" t="s">
        <v>20</v>
      </c>
      <c r="D10" s="25" t="s">
        <v>21</v>
      </c>
      <c r="E10" s="28">
        <v>1</v>
      </c>
      <c r="F10" s="29">
        <v>320</v>
      </c>
      <c r="G10" s="33">
        <v>300</v>
      </c>
      <c r="H10" s="7">
        <v>200</v>
      </c>
      <c r="I10" s="7"/>
      <c r="J10" s="7"/>
      <c r="K10" s="7">
        <f t="shared" si="0"/>
        <v>273.33333333333331</v>
      </c>
      <c r="L10" s="9">
        <f t="shared" si="1"/>
        <v>64.291005073286371</v>
      </c>
      <c r="M10" s="9">
        <f t="shared" si="2"/>
        <v>23.521099417055989</v>
      </c>
      <c r="N10" s="10">
        <f t="shared" si="4"/>
        <v>273.33</v>
      </c>
      <c r="O10" s="10">
        <f t="shared" si="3"/>
        <v>273.33</v>
      </c>
    </row>
    <row r="11" spans="1:15" s="4" customFormat="1" ht="31.5" x14ac:dyDescent="0.25">
      <c r="A11" s="21">
        <v>7</v>
      </c>
      <c r="B11" s="28" t="s">
        <v>29</v>
      </c>
      <c r="C11" s="26" t="s">
        <v>20</v>
      </c>
      <c r="D11" s="25" t="s">
        <v>21</v>
      </c>
      <c r="E11" s="28">
        <v>1</v>
      </c>
      <c r="F11" s="29">
        <v>21000</v>
      </c>
      <c r="G11" s="7">
        <v>19000</v>
      </c>
      <c r="H11" s="7">
        <v>18700</v>
      </c>
      <c r="I11" s="7"/>
      <c r="J11" s="7"/>
      <c r="K11" s="7">
        <f t="shared" ref="K11:K13" si="5">AVERAGE(F11:H11)</f>
        <v>19566.666666666668</v>
      </c>
      <c r="L11" s="9">
        <f t="shared" ref="L11:L13" si="6">SQRT(((SUM((POWER(H11-K11,2)),(POWER(G11-K11,2)),(POWER(F11-K11,2)))/(COLUMNS(F11:H11)-1))))</f>
        <v>1250.3332889007368</v>
      </c>
      <c r="M11" s="9">
        <f t="shared" ref="M11:M13" si="7">L11/K11*100</f>
        <v>6.3901190233427769</v>
      </c>
      <c r="N11" s="10">
        <f t="shared" ref="N11:N13" si="8">ROUND(K11,2)</f>
        <v>19566.669999999998</v>
      </c>
      <c r="O11" s="10">
        <f t="shared" ref="O11:O13" si="9">N11*E11</f>
        <v>19566.669999999998</v>
      </c>
    </row>
    <row r="12" spans="1:15" s="4" customFormat="1" ht="56.25" customHeight="1" x14ac:dyDescent="0.25">
      <c r="A12" s="21">
        <v>8</v>
      </c>
      <c r="B12" s="28" t="s">
        <v>30</v>
      </c>
      <c r="C12" s="26" t="s">
        <v>20</v>
      </c>
      <c r="D12" s="25" t="s">
        <v>21</v>
      </c>
      <c r="E12" s="28">
        <v>1</v>
      </c>
      <c r="F12" s="29">
        <v>103000</v>
      </c>
      <c r="G12" s="7">
        <v>101000</v>
      </c>
      <c r="H12" s="7">
        <v>90000</v>
      </c>
      <c r="I12" s="7"/>
      <c r="J12" s="7"/>
      <c r="K12" s="7">
        <f t="shared" si="5"/>
        <v>98000</v>
      </c>
      <c r="L12" s="9">
        <f t="shared" si="6"/>
        <v>7000</v>
      </c>
      <c r="M12" s="9">
        <f t="shared" si="7"/>
        <v>7.1428571428571423</v>
      </c>
      <c r="N12" s="10">
        <f t="shared" si="8"/>
        <v>98000</v>
      </c>
      <c r="O12" s="10">
        <f t="shared" si="9"/>
        <v>98000</v>
      </c>
    </row>
    <row r="13" spans="1:15" s="4" customFormat="1" ht="64.5" customHeight="1" x14ac:dyDescent="0.25">
      <c r="A13" s="21">
        <v>9</v>
      </c>
      <c r="B13" s="28" t="s">
        <v>31</v>
      </c>
      <c r="C13" s="26" t="s">
        <v>20</v>
      </c>
      <c r="D13" s="25" t="s">
        <v>21</v>
      </c>
      <c r="E13" s="28">
        <v>1</v>
      </c>
      <c r="F13" s="29">
        <v>147000</v>
      </c>
      <c r="G13" s="7">
        <v>145000</v>
      </c>
      <c r="H13" s="7">
        <v>140000</v>
      </c>
      <c r="I13" s="7"/>
      <c r="J13" s="7"/>
      <c r="K13" s="7">
        <f t="shared" si="5"/>
        <v>144000</v>
      </c>
      <c r="L13" s="9">
        <f t="shared" si="6"/>
        <v>3605.5512754639894</v>
      </c>
      <c r="M13" s="9">
        <f t="shared" si="7"/>
        <v>2.5038550524055481</v>
      </c>
      <c r="N13" s="10">
        <f t="shared" si="8"/>
        <v>144000</v>
      </c>
      <c r="O13" s="10">
        <f t="shared" si="9"/>
        <v>144000</v>
      </c>
    </row>
    <row r="14" spans="1:15" s="4" customFormat="1" ht="60.75" customHeight="1" x14ac:dyDescent="0.25">
      <c r="A14" s="21">
        <v>10</v>
      </c>
      <c r="B14" s="28" t="s">
        <v>32</v>
      </c>
      <c r="C14" s="26" t="s">
        <v>20</v>
      </c>
      <c r="D14" s="25" t="s">
        <v>21</v>
      </c>
      <c r="E14" s="28">
        <v>1</v>
      </c>
      <c r="F14" s="29">
        <v>115000</v>
      </c>
      <c r="G14" s="7">
        <v>114000</v>
      </c>
      <c r="H14" s="7">
        <v>112900</v>
      </c>
      <c r="I14" s="7"/>
      <c r="J14" s="7"/>
      <c r="K14" s="7">
        <f t="shared" ref="K14:K21" si="10">AVERAGE(F14:H14)</f>
        <v>113966.66666666667</v>
      </c>
      <c r="L14" s="9">
        <f t="shared" ref="L14:L21" si="11">SQRT(((SUM((POWER(H14-K14,2)),(POWER(G14-K14,2)),(POWER(F14-K14,2)))/(COLUMNS(F14:H14)-1))))</f>
        <v>1050.3967504392488</v>
      </c>
      <c r="M14" s="9">
        <f t="shared" ref="M14:M21" si="12">L14/K14*100</f>
        <v>0.92167015247667328</v>
      </c>
      <c r="N14" s="10">
        <f t="shared" ref="N14" si="13">ROUND(K14,2)</f>
        <v>113966.67</v>
      </c>
      <c r="O14" s="10">
        <f t="shared" ref="O14:O21" si="14">N14*E14</f>
        <v>113966.67</v>
      </c>
    </row>
    <row r="15" spans="1:15" s="4" customFormat="1" ht="45" x14ac:dyDescent="0.25">
      <c r="A15" s="32">
        <v>11</v>
      </c>
      <c r="B15" s="28" t="s">
        <v>33</v>
      </c>
      <c r="C15" s="26" t="s">
        <v>20</v>
      </c>
      <c r="D15" s="25" t="s">
        <v>21</v>
      </c>
      <c r="E15" s="28">
        <v>1</v>
      </c>
      <c r="F15" s="29">
        <v>118000</v>
      </c>
      <c r="G15" s="7">
        <v>116000</v>
      </c>
      <c r="H15" s="7">
        <v>112281</v>
      </c>
      <c r="I15" s="7"/>
      <c r="J15" s="7"/>
      <c r="K15" s="7">
        <f t="shared" si="10"/>
        <v>115427</v>
      </c>
      <c r="L15" s="9">
        <f t="shared" si="11"/>
        <v>2902.238274160135</v>
      </c>
      <c r="M15" s="9">
        <f t="shared" si="12"/>
        <v>2.5143495665313447</v>
      </c>
      <c r="N15" s="10">
        <f>ROUND(K15,2)</f>
        <v>115427</v>
      </c>
      <c r="O15" s="10">
        <f t="shared" si="14"/>
        <v>115427</v>
      </c>
    </row>
    <row r="16" spans="1:15" s="4" customFormat="1" ht="78.75" customHeight="1" x14ac:dyDescent="0.25">
      <c r="A16" s="21">
        <v>12</v>
      </c>
      <c r="B16" s="28" t="s">
        <v>34</v>
      </c>
      <c r="C16" s="26" t="s">
        <v>20</v>
      </c>
      <c r="D16" s="25" t="s">
        <v>21</v>
      </c>
      <c r="E16" s="28">
        <v>2</v>
      </c>
      <c r="F16" s="30">
        <v>2200</v>
      </c>
      <c r="G16" s="7">
        <v>2000</v>
      </c>
      <c r="H16" s="7">
        <v>1800</v>
      </c>
      <c r="I16" s="7"/>
      <c r="J16" s="7"/>
      <c r="K16" s="7">
        <f t="shared" si="10"/>
        <v>2000</v>
      </c>
      <c r="L16" s="9">
        <f t="shared" si="11"/>
        <v>200</v>
      </c>
      <c r="M16" s="9">
        <f t="shared" si="12"/>
        <v>10</v>
      </c>
      <c r="N16" s="10">
        <f t="shared" ref="N16:N21" si="15">ROUND(K16,2)</f>
        <v>2000</v>
      </c>
      <c r="O16" s="10">
        <f t="shared" si="14"/>
        <v>4000</v>
      </c>
    </row>
    <row r="17" spans="1:15" s="4" customFormat="1" ht="31.5" x14ac:dyDescent="0.25">
      <c r="A17" s="21">
        <v>13</v>
      </c>
      <c r="B17" s="28" t="s">
        <v>35</v>
      </c>
      <c r="C17" s="26" t="s">
        <v>20</v>
      </c>
      <c r="D17" s="25" t="s">
        <v>21</v>
      </c>
      <c r="E17" s="28">
        <v>1</v>
      </c>
      <c r="F17" s="29">
        <v>1100</v>
      </c>
      <c r="G17" s="7">
        <v>1000</v>
      </c>
      <c r="H17" s="7">
        <v>900</v>
      </c>
      <c r="I17" s="7"/>
      <c r="J17" s="7"/>
      <c r="K17" s="7">
        <f t="shared" si="10"/>
        <v>1000</v>
      </c>
      <c r="L17" s="9">
        <f t="shared" si="11"/>
        <v>100</v>
      </c>
      <c r="M17" s="9">
        <f t="shared" si="12"/>
        <v>10</v>
      </c>
      <c r="N17" s="10">
        <f t="shared" si="15"/>
        <v>1000</v>
      </c>
      <c r="O17" s="10">
        <f t="shared" si="14"/>
        <v>1000</v>
      </c>
    </row>
    <row r="18" spans="1:15" s="4" customFormat="1" ht="56.25" customHeight="1" x14ac:dyDescent="0.25">
      <c r="A18" s="21">
        <v>14</v>
      </c>
      <c r="B18" s="28" t="s">
        <v>36</v>
      </c>
      <c r="C18" s="26" t="s">
        <v>20</v>
      </c>
      <c r="D18" s="25" t="s">
        <v>21</v>
      </c>
      <c r="E18" s="28">
        <v>1</v>
      </c>
      <c r="F18" s="29">
        <v>10000</v>
      </c>
      <c r="G18" s="7">
        <v>9790</v>
      </c>
      <c r="H18" s="7">
        <v>9000</v>
      </c>
      <c r="I18" s="7"/>
      <c r="J18" s="7"/>
      <c r="K18" s="7">
        <f t="shared" si="10"/>
        <v>9596.6666666666661</v>
      </c>
      <c r="L18" s="9">
        <f t="shared" si="11"/>
        <v>527.28866224614899</v>
      </c>
      <c r="M18" s="9">
        <f t="shared" si="12"/>
        <v>5.4944980435513964</v>
      </c>
      <c r="N18" s="10">
        <f t="shared" si="15"/>
        <v>9596.67</v>
      </c>
      <c r="O18" s="10">
        <f t="shared" si="14"/>
        <v>9596.67</v>
      </c>
    </row>
    <row r="19" spans="1:15" s="4" customFormat="1" ht="63.75" customHeight="1" x14ac:dyDescent="0.25">
      <c r="A19" s="21">
        <v>15</v>
      </c>
      <c r="B19" s="28" t="s">
        <v>37</v>
      </c>
      <c r="C19" s="26" t="s">
        <v>20</v>
      </c>
      <c r="D19" s="25" t="s">
        <v>21</v>
      </c>
      <c r="E19" s="28">
        <v>1</v>
      </c>
      <c r="F19" s="29">
        <v>2150</v>
      </c>
      <c r="G19" s="7">
        <v>2000</v>
      </c>
      <c r="H19" s="7">
        <v>1500</v>
      </c>
      <c r="I19" s="7"/>
      <c r="J19" s="7"/>
      <c r="K19" s="7">
        <f t="shared" si="10"/>
        <v>1883.3333333333333</v>
      </c>
      <c r="L19" s="9">
        <f t="shared" si="11"/>
        <v>340.34296427770227</v>
      </c>
      <c r="M19" s="9">
        <f t="shared" si="12"/>
        <v>18.071307837754102</v>
      </c>
      <c r="N19" s="10">
        <f t="shared" si="15"/>
        <v>1883.33</v>
      </c>
      <c r="O19" s="10">
        <f t="shared" si="14"/>
        <v>1883.33</v>
      </c>
    </row>
    <row r="20" spans="1:15" s="4" customFormat="1" ht="72" customHeight="1" x14ac:dyDescent="0.25">
      <c r="A20" s="21">
        <v>16</v>
      </c>
      <c r="B20" s="28" t="s">
        <v>38</v>
      </c>
      <c r="C20" s="26" t="s">
        <v>20</v>
      </c>
      <c r="D20" s="25" t="s">
        <v>21</v>
      </c>
      <c r="E20" s="28">
        <v>1</v>
      </c>
      <c r="F20" s="29">
        <v>7000</v>
      </c>
      <c r="G20" s="33">
        <v>6800</v>
      </c>
      <c r="H20" s="7">
        <v>5000</v>
      </c>
      <c r="I20" s="7"/>
      <c r="J20" s="7"/>
      <c r="K20" s="7">
        <f t="shared" si="10"/>
        <v>6266.666666666667</v>
      </c>
      <c r="L20" s="9">
        <f t="shared" si="11"/>
        <v>1101.5141094572205</v>
      </c>
      <c r="M20" s="9">
        <f t="shared" si="12"/>
        <v>17.577352810487561</v>
      </c>
      <c r="N20" s="10">
        <f t="shared" si="15"/>
        <v>6266.67</v>
      </c>
      <c r="O20" s="10">
        <f t="shared" si="14"/>
        <v>6266.67</v>
      </c>
    </row>
    <row r="21" spans="1:15" s="4" customFormat="1" ht="31.5" x14ac:dyDescent="0.25">
      <c r="A21" s="21">
        <v>17</v>
      </c>
      <c r="B21" s="28" t="s">
        <v>39</v>
      </c>
      <c r="C21" s="26" t="s">
        <v>20</v>
      </c>
      <c r="D21" s="25" t="s">
        <v>21</v>
      </c>
      <c r="E21" s="28">
        <v>1</v>
      </c>
      <c r="F21" s="29">
        <v>47250</v>
      </c>
      <c r="G21" s="7">
        <v>44000</v>
      </c>
      <c r="H21" s="7">
        <v>40660</v>
      </c>
      <c r="I21" s="7"/>
      <c r="J21" s="7"/>
      <c r="K21" s="7">
        <f t="shared" si="10"/>
        <v>43970</v>
      </c>
      <c r="L21" s="9">
        <f t="shared" si="11"/>
        <v>3295.1024263291119</v>
      </c>
      <c r="M21" s="9">
        <f t="shared" si="12"/>
        <v>7.4939786816672997</v>
      </c>
      <c r="N21" s="10">
        <f t="shared" si="15"/>
        <v>43970</v>
      </c>
      <c r="O21" s="10">
        <f t="shared" si="14"/>
        <v>43970</v>
      </c>
    </row>
    <row r="22" spans="1:15" ht="15.75" x14ac:dyDescent="0.2">
      <c r="A22" s="21"/>
      <c r="B22" s="20"/>
      <c r="C22" s="6"/>
      <c r="D22" s="27"/>
      <c r="E22" s="20"/>
      <c r="F22" s="7"/>
      <c r="G22" s="8"/>
      <c r="H22" s="7"/>
      <c r="I22" s="7"/>
      <c r="J22" s="7"/>
      <c r="K22" s="7"/>
      <c r="L22" s="9"/>
      <c r="M22" s="9"/>
      <c r="N22" s="10"/>
      <c r="O22" s="10">
        <f>SUM(O5:O21)</f>
        <v>1110390.3400000001</v>
      </c>
    </row>
    <row r="23" spans="1:15" ht="15.75" x14ac:dyDescent="0.2">
      <c r="A23" s="5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ht="15.75" x14ac:dyDescent="0.2">
      <c r="A24" s="36" t="s">
        <v>18</v>
      </c>
      <c r="B24" s="36"/>
      <c r="C24" s="36"/>
      <c r="D24" s="36"/>
      <c r="E24" s="36"/>
      <c r="F24" s="36"/>
      <c r="G24" s="36"/>
      <c r="H24" s="36"/>
      <c r="I24" s="11"/>
      <c r="J24" s="11"/>
      <c r="K24" s="10">
        <f>O22</f>
        <v>1110390.3400000001</v>
      </c>
      <c r="L24" s="12" t="s">
        <v>19</v>
      </c>
      <c r="M24" s="12"/>
      <c r="N24" s="12"/>
      <c r="O24" s="13"/>
    </row>
    <row r="25" spans="1:15" ht="15.75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</row>
    <row r="26" spans="1:15" ht="15.75" x14ac:dyDescent="0.25">
      <c r="A26" s="35"/>
      <c r="B26" s="35"/>
      <c r="C26" s="35"/>
      <c r="D26" s="35"/>
      <c r="E26" s="14"/>
      <c r="F26" s="15"/>
      <c r="G26" s="16"/>
      <c r="H26" s="17"/>
      <c r="I26" s="17"/>
      <c r="J26" s="17"/>
      <c r="K26" s="18"/>
      <c r="L26" s="18"/>
      <c r="M26" s="18"/>
      <c r="N26" s="18"/>
      <c r="O26" s="18"/>
    </row>
    <row r="27" spans="1:15" ht="18.75" x14ac:dyDescent="0.3">
      <c r="A27" s="14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3"/>
      <c r="O27" s="14"/>
    </row>
    <row r="28" spans="1:15" ht="15.75" x14ac:dyDescent="0.25">
      <c r="A28" s="14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14"/>
    </row>
    <row r="29" spans="1:15" ht="18.75" x14ac:dyDescent="0.3"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5" x14ac:dyDescent="0.2">
      <c r="K30" s="19"/>
    </row>
  </sheetData>
  <mergeCells count="13">
    <mergeCell ref="M1:O1"/>
    <mergeCell ref="A24:H24"/>
    <mergeCell ref="A25:O25"/>
    <mergeCell ref="A26:D26"/>
    <mergeCell ref="A2:O2"/>
    <mergeCell ref="A3:A4"/>
    <mergeCell ref="B3:B4"/>
    <mergeCell ref="C3:C4"/>
    <mergeCell ref="D3:D4"/>
    <mergeCell ref="E3:E4"/>
    <mergeCell ref="F3:H3"/>
    <mergeCell ref="K3:M3"/>
    <mergeCell ref="N3:O3"/>
  </mergeCells>
  <pageMargins left="0.7" right="0.7" top="0.75" bottom="0.75" header="0.3" footer="0.3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бг2</cp:lastModifiedBy>
  <cp:revision>3</cp:revision>
  <cp:lastPrinted>2025-02-25T09:40:50Z</cp:lastPrinted>
  <dcterms:created xsi:type="dcterms:W3CDTF">2014-05-19T23:28:21Z</dcterms:created>
  <dcterms:modified xsi:type="dcterms:W3CDTF">2025-05-12T06:59:25Z</dcterms:modified>
</cp:coreProperties>
</file>