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95" windowWidth="28800" windowHeight="12345"/>
  </bookViews>
  <sheets>
    <sheet name="НМЦД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/>
  <c r="K29"/>
  <c r="N29"/>
  <c r="O29"/>
  <c r="K28"/>
  <c r="L28"/>
  <c r="M28"/>
  <c r="K27"/>
  <c r="N27"/>
  <c r="O27"/>
  <c r="K26"/>
  <c r="N26"/>
  <c r="O26"/>
  <c r="K25"/>
  <c r="N25"/>
  <c r="O25"/>
  <c r="K24"/>
  <c r="N24"/>
  <c r="O24"/>
  <c r="K30"/>
  <c r="L30"/>
  <c r="M30"/>
  <c r="K23"/>
  <c r="L23"/>
  <c r="M23"/>
  <c r="K22"/>
  <c r="L22"/>
  <c r="M22"/>
  <c r="K21"/>
  <c r="N21"/>
  <c r="O21"/>
  <c r="K20"/>
  <c r="N20"/>
  <c r="O20"/>
  <c r="K19"/>
  <c r="L19"/>
  <c r="M19"/>
  <c r="K18"/>
  <c r="L18"/>
  <c r="M18"/>
  <c r="K17"/>
  <c r="N17"/>
  <c r="O17"/>
  <c r="K16"/>
  <c r="N16"/>
  <c r="O16"/>
  <c r="K15"/>
  <c r="L15"/>
  <c r="M15"/>
  <c r="K14"/>
  <c r="L14"/>
  <c r="M14"/>
  <c r="K13"/>
  <c r="N13"/>
  <c r="O13"/>
  <c r="K12"/>
  <c r="N12"/>
  <c r="O12"/>
  <c r="K11"/>
  <c r="N11"/>
  <c r="O11"/>
  <c r="K10"/>
  <c r="L10"/>
  <c r="M10"/>
  <c r="K9"/>
  <c r="L9"/>
  <c r="M9"/>
  <c r="K6"/>
  <c r="N6"/>
  <c r="O6"/>
  <c r="K7"/>
  <c r="N7"/>
  <c r="O7"/>
  <c r="K8"/>
  <c r="N8"/>
  <c r="O8"/>
  <c r="L25"/>
  <c r="M25"/>
  <c r="L27"/>
  <c r="M27"/>
  <c r="L29"/>
  <c r="M29"/>
  <c r="L26"/>
  <c r="M26"/>
  <c r="N28"/>
  <c r="O28"/>
  <c r="L20"/>
  <c r="M20"/>
  <c r="N22"/>
  <c r="O22"/>
  <c r="N30"/>
  <c r="O30"/>
  <c r="L24"/>
  <c r="M24"/>
  <c r="N14"/>
  <c r="O14"/>
  <c r="L16"/>
  <c r="M16"/>
  <c r="N18"/>
  <c r="O18"/>
  <c r="N23"/>
  <c r="O23"/>
  <c r="N15"/>
  <c r="O15"/>
  <c r="L21"/>
  <c r="M21"/>
  <c r="L11"/>
  <c r="M11"/>
  <c r="L13"/>
  <c r="M13"/>
  <c r="L17"/>
  <c r="M17"/>
  <c r="N19"/>
  <c r="O19"/>
  <c r="N10"/>
  <c r="O10"/>
  <c r="L12"/>
  <c r="M12"/>
  <c r="N9"/>
  <c r="O9"/>
  <c r="L8"/>
  <c r="M8"/>
  <c r="L7"/>
  <c r="M7"/>
  <c r="L6"/>
  <c r="M6"/>
  <c r="K5"/>
  <c r="L5"/>
  <c r="M5"/>
  <c r="N5"/>
  <c r="O5"/>
</calcChain>
</file>

<file path=xl/sharedStrings.xml><?xml version="1.0" encoding="utf-8"?>
<sst xmlns="http://schemas.openxmlformats.org/spreadsheetml/2006/main" count="99" uniqueCount="48">
  <si>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</si>
  <si>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</si>
  <si>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</si>
  <si>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</si>
  <si>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</si>
  <si>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</si>
  <si>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</si>
  <si>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</si>
  <si>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</si>
  <si>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</si>
  <si>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</si>
  <si>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</si>
  <si>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</si>
  <si>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</si>
  <si>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</si>
  <si>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</si>
  <si>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</si>
  <si>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</si>
  <si>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соответствии с ТЗ</t>
  </si>
  <si>
    <t>шт.</t>
  </si>
  <si>
    <t>Приложение № 2
к запросу котитровок в электронной форме 
от «___» __________ 2025г. № ______</t>
  </si>
  <si>
    <t xml:space="preserve">Шланг  </t>
  </si>
  <si>
    <t>Шурующая планка</t>
  </si>
  <si>
    <t>Водяная камера</t>
  </si>
  <si>
    <t>Секция</t>
  </si>
  <si>
    <t>Пускатель  “ПМА-4200” или эквивалент</t>
  </si>
  <si>
    <t xml:space="preserve">Шнур </t>
  </si>
  <si>
    <t>Шнур</t>
  </si>
  <si>
    <t>Техпластина</t>
  </si>
  <si>
    <t xml:space="preserve">Втулки </t>
  </si>
  <si>
    <t>Кронштейн крепления редуктора подачи шурующей планки</t>
  </si>
  <si>
    <t>Воздуховод</t>
  </si>
  <si>
    <t>Кран шаровой</t>
  </si>
  <si>
    <t xml:space="preserve">Кран шаровой  </t>
  </si>
  <si>
    <t xml:space="preserve">Термометр </t>
  </si>
  <si>
    <t xml:space="preserve">Манометр </t>
  </si>
  <si>
    <t>Электродвигатель “АИРМ112” или эквивалент</t>
  </si>
  <si>
    <t xml:space="preserve">Выключатель концевой </t>
  </si>
  <si>
    <t>Хомут силовой</t>
  </si>
  <si>
    <t xml:space="preserve">Фланцы </t>
  </si>
  <si>
    <t>Фланцы</t>
  </si>
  <si>
    <t xml:space="preserve">Вентилятор поддува
 “ВЦ 14-46-2,5” или эквивалент </t>
  </si>
  <si>
    <t>пог.м..</t>
  </si>
  <si>
    <t>м.</t>
  </si>
  <si>
    <t xml:space="preserve">Дверца </t>
  </si>
  <si>
    <t>Колосник</t>
  </si>
  <si>
    <t>Обоснование начальной (максимальной) цены Договора на поставку котельного оборудования</t>
  </si>
  <si>
    <r>
      <rPr>
        <sz val="14"/>
        <rFont val="Times New Roman"/>
        <family val="1"/>
      </rPr>
      <t xml:space="preserve">В результате проведенного расчета Н(М)Ц договора составила:	</t>
    </r>
    <r>
      <rPr>
        <b/>
        <sz val="14"/>
        <rFont val="Times New Roman"/>
        <family val="1"/>
      </rPr>
      <t>869 919,40 рублей</t>
    </r>
    <r>
      <rPr>
        <sz val="14"/>
        <rFont val="Times New Roman"/>
        <family val="1"/>
      </rPr>
      <t xml:space="preserve">.	                                                                                                                                     При определениеии начальной (максимальной) цены Договора на поставку котельного оборудования применен метод сопоставимых рыночных цен (анализ рынка). 												</t>
    </r>
    <r>
      <rPr>
        <sz val="12"/>
        <rFont val="Times New Roman"/>
        <family val="1"/>
      </rPr>
      <t xml:space="preserve">					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</si>
</sst>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13">
    <font>
      <sz val="11"/>
      <color theme="1"/>
      <name val="Calibri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00000A"/>
      <name val="Times New Roman"/>
      <family val="1"/>
    </font>
    <font>
      <sz val="11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="90" zoomScaleNormal="90" workbookViewId="0">
      <selection activeCell="F37" sqref="F37"/>
    </sheetView>
  </sheetViews>
  <sheetFormatPr defaultColWidth="9.140625" defaultRowHeight="12.75"/>
  <cols>
    <col min="1" max="1" width="3.140625" style="1" bestFit="1" customWidth="1"/>
    <col min="2" max="2" width="31" style="1" bestFit="1" customWidth="1"/>
    <col min="3" max="3" width="20.42578125" style="1" bestFit="1" customWidth="1"/>
    <col min="4" max="4" width="8.42578125" style="1" customWidth="1"/>
    <col min="5" max="5" width="8.85546875" style="1" bestFit="1" customWidth="1"/>
    <col min="6" max="6" width="15.42578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>
      <c r="K1" s="32" t="s">
        <v>20</v>
      </c>
      <c r="L1" s="32"/>
      <c r="M1" s="32"/>
      <c r="N1" s="32"/>
      <c r="O1" s="32"/>
    </row>
    <row r="2" spans="1:15" ht="39" customHeight="1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thickBot="1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2.25" thickBot="1">
      <c r="A5" s="5">
        <v>1</v>
      </c>
      <c r="B5" s="17" t="s">
        <v>21</v>
      </c>
      <c r="C5" s="6" t="s">
        <v>18</v>
      </c>
      <c r="D5" s="16" t="s">
        <v>42</v>
      </c>
      <c r="E5" s="22">
        <v>10</v>
      </c>
      <c r="F5" s="7">
        <v>541</v>
      </c>
      <c r="G5" s="7">
        <v>463.37</v>
      </c>
      <c r="H5" s="7">
        <v>500</v>
      </c>
      <c r="I5" s="7"/>
      <c r="J5" s="7"/>
      <c r="K5" s="7">
        <f t="shared" ref="K5:K8" si="0">AVERAGE(F5:H5)</f>
        <v>501.45666666666665</v>
      </c>
      <c r="L5" s="8">
        <f t="shared" ref="L5:L8" si="1">SQRT(((SUM((POWER(H5-K5,2)),(POWER(G5-K5,2)),(POWER(F5-K5,2)))/(COLUMNS(F5:H5)-1))))</f>
        <v>38.835494503525162</v>
      </c>
      <c r="M5" s="8">
        <f t="shared" ref="M5:M8" si="2">L5/K5*100</f>
        <v>7.7445364844137732</v>
      </c>
      <c r="N5" s="9">
        <f t="shared" ref="N5:N8" si="3">K5</f>
        <v>501.45666666666665</v>
      </c>
      <c r="O5" s="9">
        <f t="shared" ref="O5:O8" si="4">N5*E5</f>
        <v>5014.5666666666666</v>
      </c>
    </row>
    <row r="6" spans="1:15" s="4" customFormat="1" ht="32.25" thickBot="1">
      <c r="A6" s="5">
        <v>2</v>
      </c>
      <c r="B6" s="18" t="s">
        <v>22</v>
      </c>
      <c r="C6" s="6" t="s">
        <v>18</v>
      </c>
      <c r="D6" s="16" t="s">
        <v>19</v>
      </c>
      <c r="E6" s="23">
        <v>1</v>
      </c>
      <c r="F6" s="7">
        <v>30000</v>
      </c>
      <c r="G6" s="7">
        <v>25742.53</v>
      </c>
      <c r="H6" s="7">
        <v>27000</v>
      </c>
      <c r="I6" s="7"/>
      <c r="J6" s="7"/>
      <c r="K6" s="7">
        <f t="shared" si="0"/>
        <v>27580.843333333334</v>
      </c>
      <c r="L6" s="8">
        <f t="shared" si="1"/>
        <v>2187.3607232537879</v>
      </c>
      <c r="M6" s="8">
        <f t="shared" si="2"/>
        <v>7.930724585967293</v>
      </c>
      <c r="N6" s="9">
        <f t="shared" si="3"/>
        <v>27580.843333333334</v>
      </c>
      <c r="O6" s="9">
        <f t="shared" si="4"/>
        <v>27580.843333333334</v>
      </c>
    </row>
    <row r="7" spans="1:15" s="4" customFormat="1" ht="32.25" thickBot="1">
      <c r="A7" s="5">
        <v>3</v>
      </c>
      <c r="B7" s="18" t="s">
        <v>23</v>
      </c>
      <c r="C7" s="6" t="s">
        <v>18</v>
      </c>
      <c r="D7" s="16" t="s">
        <v>19</v>
      </c>
      <c r="E7" s="23">
        <v>1</v>
      </c>
      <c r="F7" s="7">
        <v>99000</v>
      </c>
      <c r="G7" s="7">
        <v>85808.42</v>
      </c>
      <c r="H7" s="7">
        <v>90760.8</v>
      </c>
      <c r="I7" s="7"/>
      <c r="J7" s="7"/>
      <c r="K7" s="7">
        <f t="shared" si="0"/>
        <v>91856.406666666662</v>
      </c>
      <c r="L7" s="8">
        <f t="shared" si="1"/>
        <v>6663.6860070184384</v>
      </c>
      <c r="M7" s="8">
        <f t="shared" si="2"/>
        <v>7.2544597038287932</v>
      </c>
      <c r="N7" s="9">
        <f t="shared" si="3"/>
        <v>91856.406666666662</v>
      </c>
      <c r="O7" s="9">
        <f t="shared" si="4"/>
        <v>91856.406666666662</v>
      </c>
    </row>
    <row r="8" spans="1:15" s="4" customFormat="1" ht="32.25" thickBot="1">
      <c r="A8" s="5">
        <v>4</v>
      </c>
      <c r="B8" s="18" t="s">
        <v>24</v>
      </c>
      <c r="C8" s="6" t="s">
        <v>18</v>
      </c>
      <c r="D8" s="16" t="s">
        <v>19</v>
      </c>
      <c r="E8" s="23">
        <v>3</v>
      </c>
      <c r="F8" s="7">
        <v>30000</v>
      </c>
      <c r="G8" s="7">
        <v>25742.53</v>
      </c>
      <c r="H8" s="7">
        <v>31460</v>
      </c>
      <c r="I8" s="7"/>
      <c r="J8" s="7"/>
      <c r="K8" s="7">
        <f t="shared" si="0"/>
        <v>29067.51</v>
      </c>
      <c r="L8" s="8">
        <f t="shared" si="1"/>
        <v>2970.6091968315195</v>
      </c>
      <c r="M8" s="8">
        <f t="shared" si="2"/>
        <v>10.219689257289392</v>
      </c>
      <c r="N8" s="9">
        <f t="shared" si="3"/>
        <v>29067.51</v>
      </c>
      <c r="O8" s="9">
        <f t="shared" si="4"/>
        <v>87202.53</v>
      </c>
    </row>
    <row r="9" spans="1:15" s="4" customFormat="1" ht="32.25" thickBot="1">
      <c r="A9" s="5">
        <v>5</v>
      </c>
      <c r="B9" s="18" t="s">
        <v>24</v>
      </c>
      <c r="C9" s="6" t="s">
        <v>18</v>
      </c>
      <c r="D9" s="16" t="s">
        <v>19</v>
      </c>
      <c r="E9" s="23">
        <v>4</v>
      </c>
      <c r="F9" s="7">
        <v>30000</v>
      </c>
      <c r="G9" s="7">
        <v>25742.53</v>
      </c>
      <c r="H9" s="7">
        <v>27000</v>
      </c>
      <c r="I9" s="7"/>
      <c r="J9" s="7"/>
      <c r="K9" s="7">
        <f t="shared" ref="K9:K16" si="5">AVERAGE(F9:H9)</f>
        <v>27580.843333333334</v>
      </c>
      <c r="L9" s="8">
        <f t="shared" ref="L9:L16" si="6">SQRT(((SUM((POWER(H9-K9,2)),(POWER(G9-K9,2)),(POWER(F9-K9,2)))/(COLUMNS(F9:H9)-1))))</f>
        <v>2187.3607232537879</v>
      </c>
      <c r="M9" s="8">
        <f t="shared" ref="M9:M16" si="7">L9/K9*100</f>
        <v>7.930724585967293</v>
      </c>
      <c r="N9" s="9">
        <f t="shared" ref="N9:N16" si="8">K9</f>
        <v>27580.843333333334</v>
      </c>
      <c r="O9" s="9">
        <f t="shared" ref="O9:O16" si="9">N9*E9</f>
        <v>110323.37333333334</v>
      </c>
    </row>
    <row r="10" spans="1:15" s="4" customFormat="1" ht="32.25" thickBot="1">
      <c r="A10" s="19">
        <v>6</v>
      </c>
      <c r="B10" s="21" t="s">
        <v>41</v>
      </c>
      <c r="C10" s="20" t="s">
        <v>18</v>
      </c>
      <c r="D10" s="16" t="s">
        <v>19</v>
      </c>
      <c r="E10" s="23">
        <v>2</v>
      </c>
      <c r="F10" s="7">
        <v>61000</v>
      </c>
      <c r="G10" s="7">
        <v>52514.75</v>
      </c>
      <c r="H10" s="7">
        <v>62787.31</v>
      </c>
      <c r="I10" s="7"/>
      <c r="J10" s="7"/>
      <c r="K10" s="7">
        <f t="shared" si="5"/>
        <v>58767.353333333333</v>
      </c>
      <c r="L10" s="8">
        <f t="shared" si="6"/>
        <v>5488.1604925542515</v>
      </c>
      <c r="M10" s="8">
        <f t="shared" si="7"/>
        <v>9.3387913207949786</v>
      </c>
      <c r="N10" s="9">
        <f t="shared" si="8"/>
        <v>58767.353333333333</v>
      </c>
      <c r="O10" s="9">
        <f t="shared" si="9"/>
        <v>117534.70666666667</v>
      </c>
    </row>
    <row r="11" spans="1:15" s="4" customFormat="1" ht="32.25" thickBot="1">
      <c r="A11" s="19">
        <v>7</v>
      </c>
      <c r="B11" s="21" t="s">
        <v>25</v>
      </c>
      <c r="C11" s="20" t="s">
        <v>18</v>
      </c>
      <c r="D11" s="16" t="s">
        <v>19</v>
      </c>
      <c r="E11" s="23">
        <v>2</v>
      </c>
      <c r="F11" s="7">
        <v>12880</v>
      </c>
      <c r="G11" s="7">
        <v>11155.09</v>
      </c>
      <c r="H11" s="7">
        <v>16769.599999999999</v>
      </c>
      <c r="I11" s="7"/>
      <c r="J11" s="7"/>
      <c r="K11" s="7">
        <f t="shared" si="5"/>
        <v>13601.563333333334</v>
      </c>
      <c r="L11" s="8">
        <f t="shared" si="6"/>
        <v>2875.9643370586723</v>
      </c>
      <c r="M11" s="8">
        <f t="shared" si="7"/>
        <v>21.144366030414684</v>
      </c>
      <c r="N11" s="9">
        <f t="shared" si="8"/>
        <v>13601.563333333334</v>
      </c>
      <c r="O11" s="9">
        <f t="shared" si="9"/>
        <v>27203.126666666667</v>
      </c>
    </row>
    <row r="12" spans="1:15" s="4" customFormat="1" ht="32.25" thickBot="1">
      <c r="A12" s="19">
        <v>8</v>
      </c>
      <c r="B12" s="17" t="s">
        <v>26</v>
      </c>
      <c r="C12" s="20" t="s">
        <v>18</v>
      </c>
      <c r="D12" s="16" t="s">
        <v>43</v>
      </c>
      <c r="E12" s="23">
        <v>10</v>
      </c>
      <c r="F12" s="7">
        <v>143</v>
      </c>
      <c r="G12" s="7">
        <v>123.56</v>
      </c>
      <c r="H12" s="7">
        <v>133.5</v>
      </c>
      <c r="I12" s="7"/>
      <c r="J12" s="7"/>
      <c r="K12" s="7">
        <f t="shared" si="5"/>
        <v>133.35333333333332</v>
      </c>
      <c r="L12" s="8">
        <f t="shared" si="6"/>
        <v>9.7208298685520322</v>
      </c>
      <c r="M12" s="8">
        <f t="shared" si="7"/>
        <v>7.2895289720682142</v>
      </c>
      <c r="N12" s="9">
        <f t="shared" si="8"/>
        <v>133.35333333333332</v>
      </c>
      <c r="O12" s="9">
        <f t="shared" si="9"/>
        <v>1333.5333333333333</v>
      </c>
    </row>
    <row r="13" spans="1:15" s="4" customFormat="1" ht="32.25" thickBot="1">
      <c r="A13" s="19">
        <v>9</v>
      </c>
      <c r="B13" s="17" t="s">
        <v>27</v>
      </c>
      <c r="C13" s="20" t="s">
        <v>18</v>
      </c>
      <c r="D13" s="16" t="s">
        <v>43</v>
      </c>
      <c r="E13" s="23">
        <v>10</v>
      </c>
      <c r="F13" s="7">
        <v>130</v>
      </c>
      <c r="G13" s="7">
        <v>111.55</v>
      </c>
      <c r="H13" s="7">
        <v>130</v>
      </c>
      <c r="I13" s="7"/>
      <c r="J13" s="7"/>
      <c r="K13" s="7">
        <f t="shared" si="5"/>
        <v>123.85000000000001</v>
      </c>
      <c r="L13" s="8">
        <f t="shared" si="6"/>
        <v>10.652112466548598</v>
      </c>
      <c r="M13" s="8">
        <f t="shared" si="7"/>
        <v>8.6008174941853834</v>
      </c>
      <c r="N13" s="9">
        <f t="shared" si="8"/>
        <v>123.85000000000001</v>
      </c>
      <c r="O13" s="9">
        <f t="shared" si="9"/>
        <v>1238.5</v>
      </c>
    </row>
    <row r="14" spans="1:15" s="4" customFormat="1" ht="32.25" thickBot="1">
      <c r="A14" s="19">
        <v>10</v>
      </c>
      <c r="B14" s="17" t="s">
        <v>28</v>
      </c>
      <c r="C14" s="20" t="s">
        <v>18</v>
      </c>
      <c r="D14" s="16" t="s">
        <v>19</v>
      </c>
      <c r="E14" s="23">
        <v>2</v>
      </c>
      <c r="F14" s="7">
        <v>1050</v>
      </c>
      <c r="G14" s="7">
        <v>909.57</v>
      </c>
      <c r="H14" s="7">
        <v>1200</v>
      </c>
      <c r="I14" s="7"/>
      <c r="J14" s="7"/>
      <c r="K14" s="7">
        <f t="shared" si="5"/>
        <v>1053.19</v>
      </c>
      <c r="L14" s="8">
        <f t="shared" si="6"/>
        <v>145.24127615798474</v>
      </c>
      <c r="M14" s="8">
        <f t="shared" si="7"/>
        <v>13.790605318886881</v>
      </c>
      <c r="N14" s="9">
        <f t="shared" si="8"/>
        <v>1053.19</v>
      </c>
      <c r="O14" s="9">
        <f t="shared" si="9"/>
        <v>2106.38</v>
      </c>
    </row>
    <row r="15" spans="1:15" s="4" customFormat="1" ht="32.25" thickBot="1">
      <c r="A15" s="19">
        <v>11</v>
      </c>
      <c r="B15" s="24" t="s">
        <v>29</v>
      </c>
      <c r="C15" s="20" t="s">
        <v>18</v>
      </c>
      <c r="D15" s="16" t="s">
        <v>19</v>
      </c>
      <c r="E15" s="25">
        <v>30</v>
      </c>
      <c r="F15" s="7">
        <v>3814.16</v>
      </c>
      <c r="G15" s="7">
        <v>3590.83</v>
      </c>
      <c r="H15" s="7">
        <v>4560</v>
      </c>
      <c r="I15" s="7"/>
      <c r="J15" s="7"/>
      <c r="K15" s="7">
        <f t="shared" si="5"/>
        <v>3988.33</v>
      </c>
      <c r="L15" s="8">
        <f t="shared" si="6"/>
        <v>507.51750107754907</v>
      </c>
      <c r="M15" s="8">
        <f t="shared" si="7"/>
        <v>12.725062897943475</v>
      </c>
      <c r="N15" s="9">
        <f t="shared" si="8"/>
        <v>3988.33</v>
      </c>
      <c r="O15" s="9">
        <f t="shared" si="9"/>
        <v>119649.9</v>
      </c>
    </row>
    <row r="16" spans="1:15" s="4" customFormat="1" ht="32.25" thickBot="1">
      <c r="A16" s="19">
        <v>12</v>
      </c>
      <c r="B16" s="21" t="s">
        <v>30</v>
      </c>
      <c r="C16" s="20" t="s">
        <v>18</v>
      </c>
      <c r="D16" s="16" t="s">
        <v>19</v>
      </c>
      <c r="E16" s="25">
        <v>1</v>
      </c>
      <c r="F16" s="7">
        <v>14400</v>
      </c>
      <c r="G16" s="7">
        <v>12356.41</v>
      </c>
      <c r="H16" s="7">
        <v>15323</v>
      </c>
      <c r="I16" s="7"/>
      <c r="J16" s="7"/>
      <c r="K16" s="7">
        <f t="shared" si="5"/>
        <v>14026.470000000001</v>
      </c>
      <c r="L16" s="8">
        <f t="shared" si="6"/>
        <v>1518.1592646030258</v>
      </c>
      <c r="M16" s="8">
        <f t="shared" si="7"/>
        <v>10.823530543344303</v>
      </c>
      <c r="N16" s="9">
        <f t="shared" si="8"/>
        <v>14026.470000000001</v>
      </c>
      <c r="O16" s="9">
        <f t="shared" si="9"/>
        <v>14026.470000000001</v>
      </c>
    </row>
    <row r="17" spans="1:15" s="4" customFormat="1" ht="32.25" thickBot="1">
      <c r="A17" s="19">
        <v>13</v>
      </c>
      <c r="B17" s="24" t="s">
        <v>31</v>
      </c>
      <c r="C17" s="20" t="s">
        <v>18</v>
      </c>
      <c r="D17" s="16" t="s">
        <v>19</v>
      </c>
      <c r="E17" s="25">
        <v>2</v>
      </c>
      <c r="F17" s="7">
        <v>13265.1</v>
      </c>
      <c r="G17" s="7">
        <v>14845.12</v>
      </c>
      <c r="H17" s="7">
        <v>19183.54</v>
      </c>
      <c r="I17" s="7"/>
      <c r="J17" s="7"/>
      <c r="K17" s="7">
        <f t="shared" ref="K17:K20" si="10">AVERAGE(F17:H17)</f>
        <v>15764.586666666668</v>
      </c>
      <c r="L17" s="8">
        <f t="shared" ref="L17:L20" si="11">SQRT(((SUM((POWER(H17-K17,2)),(POWER(G17-K17,2)),(POWER(F17-K17,2)))/(COLUMNS(F17:H17)-1))))</f>
        <v>3064.4815583934151</v>
      </c>
      <c r="M17" s="8">
        <f t="shared" ref="M17:M20" si="12">L17/K17*100</f>
        <v>19.439022558536781</v>
      </c>
      <c r="N17" s="9">
        <f t="shared" ref="N17:N20" si="13">K17</f>
        <v>15764.586666666668</v>
      </c>
      <c r="O17" s="9">
        <f t="shared" ref="O17:O20" si="14">N17*E17</f>
        <v>31529.173333333336</v>
      </c>
    </row>
    <row r="18" spans="1:15" s="4" customFormat="1" ht="32.25" thickBot="1">
      <c r="A18" s="19">
        <v>14</v>
      </c>
      <c r="B18" s="24" t="s">
        <v>32</v>
      </c>
      <c r="C18" s="20" t="s">
        <v>18</v>
      </c>
      <c r="D18" s="16" t="s">
        <v>19</v>
      </c>
      <c r="E18" s="25">
        <v>2</v>
      </c>
      <c r="F18" s="7">
        <v>10700</v>
      </c>
      <c r="G18" s="7">
        <v>9267.31</v>
      </c>
      <c r="H18" s="7">
        <v>13500</v>
      </c>
      <c r="I18" s="7"/>
      <c r="J18" s="7"/>
      <c r="K18" s="7">
        <f t="shared" si="10"/>
        <v>11155.769999999999</v>
      </c>
      <c r="L18" s="8">
        <f t="shared" si="11"/>
        <v>2152.8378663289996</v>
      </c>
      <c r="M18" s="8">
        <f t="shared" si="12"/>
        <v>19.297976440254683</v>
      </c>
      <c r="N18" s="9">
        <f t="shared" si="13"/>
        <v>11155.769999999999</v>
      </c>
      <c r="O18" s="9">
        <f t="shared" si="14"/>
        <v>22311.539999999997</v>
      </c>
    </row>
    <row r="19" spans="1:15" s="4" customFormat="1" ht="32.25" thickBot="1">
      <c r="A19" s="19">
        <v>15</v>
      </c>
      <c r="B19" s="24" t="s">
        <v>33</v>
      </c>
      <c r="C19" s="20" t="s">
        <v>18</v>
      </c>
      <c r="D19" s="16" t="s">
        <v>19</v>
      </c>
      <c r="E19" s="25">
        <v>2</v>
      </c>
      <c r="F19" s="7">
        <v>12650</v>
      </c>
      <c r="G19" s="7">
        <v>10923.41</v>
      </c>
      <c r="H19" s="7">
        <v>14022.67</v>
      </c>
      <c r="I19" s="7"/>
      <c r="J19" s="7"/>
      <c r="K19" s="7">
        <f t="shared" si="10"/>
        <v>12532.026666666667</v>
      </c>
      <c r="L19" s="8">
        <f t="shared" si="11"/>
        <v>1552.9943391504471</v>
      </c>
      <c r="M19" s="8">
        <f t="shared" si="12"/>
        <v>12.392204233663035</v>
      </c>
      <c r="N19" s="9">
        <f t="shared" si="13"/>
        <v>12532.026666666667</v>
      </c>
      <c r="O19" s="9">
        <f t="shared" si="14"/>
        <v>25064.053333333333</v>
      </c>
    </row>
    <row r="20" spans="1:15" s="4" customFormat="1" ht="32.25" thickBot="1">
      <c r="A20" s="19">
        <v>16</v>
      </c>
      <c r="B20" s="24" t="s">
        <v>34</v>
      </c>
      <c r="C20" s="20" t="s">
        <v>18</v>
      </c>
      <c r="D20" s="16" t="s">
        <v>19</v>
      </c>
      <c r="E20" s="25">
        <v>8</v>
      </c>
      <c r="F20" s="7">
        <v>2875</v>
      </c>
      <c r="G20" s="7">
        <v>2402.64</v>
      </c>
      <c r="H20" s="7">
        <v>2666.66</v>
      </c>
      <c r="I20" s="7"/>
      <c r="J20" s="7"/>
      <c r="K20" s="7">
        <f t="shared" si="10"/>
        <v>2648.1</v>
      </c>
      <c r="L20" s="8">
        <f t="shared" si="11"/>
        <v>236.72631370424378</v>
      </c>
      <c r="M20" s="8">
        <f t="shared" si="12"/>
        <v>8.9394778786391669</v>
      </c>
      <c r="N20" s="9">
        <f t="shared" si="13"/>
        <v>2648.1</v>
      </c>
      <c r="O20" s="9">
        <f t="shared" si="14"/>
        <v>21184.799999999999</v>
      </c>
    </row>
    <row r="21" spans="1:15" s="4" customFormat="1" ht="32.25" thickBot="1">
      <c r="A21" s="19">
        <v>17</v>
      </c>
      <c r="B21" s="26" t="s">
        <v>35</v>
      </c>
      <c r="C21" s="20" t="s">
        <v>18</v>
      </c>
      <c r="D21" s="16" t="s">
        <v>19</v>
      </c>
      <c r="E21" s="25">
        <v>4</v>
      </c>
      <c r="F21" s="7">
        <v>2645</v>
      </c>
      <c r="G21" s="7">
        <v>2231.02</v>
      </c>
      <c r="H21" s="7">
        <v>2566.11</v>
      </c>
      <c r="I21" s="7"/>
      <c r="J21" s="7"/>
      <c r="K21" s="7">
        <f t="shared" ref="K21:K30" si="15">AVERAGE(F21:H21)</f>
        <v>2480.7100000000005</v>
      </c>
      <c r="L21" s="8">
        <f t="shared" ref="L21:L30" si="16">SQRT(((SUM((POWER(H21-K21,2)),(POWER(G21-K21,2)),(POWER(F21-K21,2)))/(COLUMNS(F21:H21)-1))))</f>
        <v>219.80611934156889</v>
      </c>
      <c r="M21" s="8">
        <f t="shared" ref="M21:M30" si="17">L21/K21*100</f>
        <v>8.8606132656202803</v>
      </c>
      <c r="N21" s="9">
        <f t="shared" ref="N21:N30" si="18">K21</f>
        <v>2480.7100000000005</v>
      </c>
      <c r="O21" s="9">
        <f t="shared" ref="O21:O30" si="19">N21*E21</f>
        <v>9922.840000000002</v>
      </c>
    </row>
    <row r="22" spans="1:15" s="4" customFormat="1" ht="32.25" thickBot="1">
      <c r="A22" s="19">
        <v>18</v>
      </c>
      <c r="B22" s="21" t="s">
        <v>36</v>
      </c>
      <c r="C22" s="20" t="s">
        <v>18</v>
      </c>
      <c r="D22" s="16" t="s">
        <v>19</v>
      </c>
      <c r="E22" s="25">
        <v>2</v>
      </c>
      <c r="F22" s="7">
        <v>34800</v>
      </c>
      <c r="G22" s="7">
        <v>30204.560000000001</v>
      </c>
      <c r="H22" s="7">
        <v>30818.71</v>
      </c>
      <c r="I22" s="7"/>
      <c r="J22" s="7"/>
      <c r="K22" s="7">
        <f t="shared" si="15"/>
        <v>31941.089999999997</v>
      </c>
      <c r="L22" s="8">
        <f t="shared" si="16"/>
        <v>2494.8586827113072</v>
      </c>
      <c r="M22" s="8">
        <f t="shared" si="17"/>
        <v>7.8108126012960337</v>
      </c>
      <c r="N22" s="9">
        <f t="shared" si="18"/>
        <v>31941.089999999997</v>
      </c>
      <c r="O22" s="9">
        <f t="shared" si="19"/>
        <v>63882.179999999993</v>
      </c>
    </row>
    <row r="23" spans="1:15" s="4" customFormat="1" ht="32.25" thickBot="1">
      <c r="A23" s="19">
        <v>19</v>
      </c>
      <c r="B23" s="24" t="s">
        <v>37</v>
      </c>
      <c r="C23" s="20" t="s">
        <v>18</v>
      </c>
      <c r="D23" s="16" t="s">
        <v>19</v>
      </c>
      <c r="E23" s="25">
        <v>4</v>
      </c>
      <c r="F23" s="7">
        <v>2200</v>
      </c>
      <c r="G23" s="7">
        <v>1887.79</v>
      </c>
      <c r="H23" s="7">
        <v>2258.88</v>
      </c>
      <c r="I23" s="7"/>
      <c r="J23" s="7"/>
      <c r="K23" s="7">
        <f t="shared" si="15"/>
        <v>2115.5566666666668</v>
      </c>
      <c r="L23" s="8">
        <f t="shared" si="16"/>
        <v>199.43659251334333</v>
      </c>
      <c r="M23" s="8">
        <f t="shared" si="17"/>
        <v>9.4271449049663829</v>
      </c>
      <c r="N23" s="9">
        <f t="shared" si="18"/>
        <v>2115.5566666666668</v>
      </c>
      <c r="O23" s="9">
        <f t="shared" si="19"/>
        <v>8462.2266666666674</v>
      </c>
    </row>
    <row r="24" spans="1:15" s="4" customFormat="1" ht="32.25" thickBot="1">
      <c r="A24" s="19">
        <v>20</v>
      </c>
      <c r="B24" s="24" t="s">
        <v>38</v>
      </c>
      <c r="C24" s="20" t="s">
        <v>18</v>
      </c>
      <c r="D24" s="16" t="s">
        <v>19</v>
      </c>
      <c r="E24" s="25">
        <v>20</v>
      </c>
      <c r="F24" s="7">
        <v>188.42</v>
      </c>
      <c r="G24" s="7">
        <v>180</v>
      </c>
      <c r="H24" s="7">
        <v>153.65</v>
      </c>
      <c r="I24" s="7"/>
      <c r="J24" s="7"/>
      <c r="K24" s="7">
        <f t="shared" ref="K24:K28" si="20">AVERAGE(F24:H24)</f>
        <v>174.02333333333331</v>
      </c>
      <c r="L24" s="8">
        <f t="shared" ref="L24:L28" si="21">SQRT(((SUM((POWER(H24-K24,2)),(POWER(G24-K24,2)),(POWER(F24-K24,2)))/(COLUMNS(F24:H24)-1))))</f>
        <v>18.139146433427705</v>
      </c>
      <c r="M24" s="8">
        <f t="shared" ref="M24:M28" si="22">L24/K24*100</f>
        <v>10.423399027004638</v>
      </c>
      <c r="N24" s="9">
        <f t="shared" ref="N24:N28" si="23">K24</f>
        <v>174.02333333333331</v>
      </c>
      <c r="O24" s="9">
        <f t="shared" ref="O24:O28" si="24">N24*E24</f>
        <v>3480.4666666666662</v>
      </c>
    </row>
    <row r="25" spans="1:15" s="4" customFormat="1" ht="32.25" thickBot="1">
      <c r="A25" s="5">
        <v>21</v>
      </c>
      <c r="B25" s="26" t="s">
        <v>39</v>
      </c>
      <c r="C25" s="6" t="s">
        <v>18</v>
      </c>
      <c r="D25" s="16" t="s">
        <v>19</v>
      </c>
      <c r="E25" s="25">
        <v>4</v>
      </c>
      <c r="F25" s="7">
        <v>1100</v>
      </c>
      <c r="G25" s="7">
        <v>913</v>
      </c>
      <c r="H25" s="7">
        <v>1052.1300000000001</v>
      </c>
      <c r="I25" s="7"/>
      <c r="J25" s="7"/>
      <c r="K25" s="7">
        <f t="shared" si="20"/>
        <v>1021.71</v>
      </c>
      <c r="L25" s="8">
        <f t="shared" si="21"/>
        <v>97.140528617050478</v>
      </c>
      <c r="M25" s="8">
        <f t="shared" si="22"/>
        <v>9.5076419548649298</v>
      </c>
      <c r="N25" s="9">
        <f t="shared" si="23"/>
        <v>1021.71</v>
      </c>
      <c r="O25" s="9">
        <f t="shared" si="24"/>
        <v>4086.84</v>
      </c>
    </row>
    <row r="26" spans="1:15" s="4" customFormat="1" ht="32.25" thickBot="1">
      <c r="A26" s="5">
        <v>22</v>
      </c>
      <c r="B26" s="26" t="s">
        <v>40</v>
      </c>
      <c r="C26" s="6" t="s">
        <v>18</v>
      </c>
      <c r="D26" s="16" t="s">
        <v>19</v>
      </c>
      <c r="E26" s="25">
        <v>4</v>
      </c>
      <c r="F26" s="7">
        <v>1610</v>
      </c>
      <c r="G26" s="7">
        <v>1374.65</v>
      </c>
      <c r="H26" s="7">
        <v>1533.46</v>
      </c>
      <c r="I26" s="7"/>
      <c r="J26" s="7"/>
      <c r="K26" s="7">
        <f t="shared" si="20"/>
        <v>1506.0366666666669</v>
      </c>
      <c r="L26" s="8">
        <f t="shared" si="21"/>
        <v>120.04763651706484</v>
      </c>
      <c r="M26" s="8">
        <f t="shared" si="22"/>
        <v>7.9710965326473788</v>
      </c>
      <c r="N26" s="9">
        <f t="shared" si="23"/>
        <v>1506.0366666666669</v>
      </c>
      <c r="O26" s="9">
        <f t="shared" si="24"/>
        <v>6024.1466666666674</v>
      </c>
    </row>
    <row r="27" spans="1:15" s="4" customFormat="1" ht="32.25" thickBot="1">
      <c r="A27" s="5">
        <v>23</v>
      </c>
      <c r="B27" s="26" t="s">
        <v>40</v>
      </c>
      <c r="C27" s="6" t="s">
        <v>18</v>
      </c>
      <c r="D27" s="16" t="s">
        <v>19</v>
      </c>
      <c r="E27" s="25">
        <v>4</v>
      </c>
      <c r="F27" s="7">
        <v>2100</v>
      </c>
      <c r="G27" s="7">
        <v>1789.96</v>
      </c>
      <c r="H27" s="7">
        <v>2051.0700000000002</v>
      </c>
      <c r="I27" s="7"/>
      <c r="J27" s="7"/>
      <c r="K27" s="7">
        <f t="shared" si="20"/>
        <v>1980.3433333333335</v>
      </c>
      <c r="L27" s="8">
        <f t="shared" si="21"/>
        <v>166.68202192598139</v>
      </c>
      <c r="M27" s="8">
        <f t="shared" si="22"/>
        <v>8.4168244526276439</v>
      </c>
      <c r="N27" s="9">
        <f t="shared" si="23"/>
        <v>1980.3433333333335</v>
      </c>
      <c r="O27" s="9">
        <f t="shared" si="24"/>
        <v>7921.3733333333339</v>
      </c>
    </row>
    <row r="28" spans="1:15" s="4" customFormat="1" ht="32.25" thickBot="1">
      <c r="A28" s="5">
        <v>24</v>
      </c>
      <c r="B28" s="26" t="s">
        <v>32</v>
      </c>
      <c r="C28" s="6" t="s">
        <v>18</v>
      </c>
      <c r="D28" s="16" t="s">
        <v>19</v>
      </c>
      <c r="E28" s="25">
        <v>4</v>
      </c>
      <c r="F28" s="7">
        <v>5750</v>
      </c>
      <c r="G28" s="7">
        <v>6000</v>
      </c>
      <c r="H28" s="7">
        <v>8323.33</v>
      </c>
      <c r="I28" s="7"/>
      <c r="J28" s="7"/>
      <c r="K28" s="7">
        <f t="shared" si="20"/>
        <v>6691.1100000000006</v>
      </c>
      <c r="L28" s="8">
        <f t="shared" si="21"/>
        <v>1419.0601101785646</v>
      </c>
      <c r="M28" s="8">
        <f t="shared" si="22"/>
        <v>21.208142000035338</v>
      </c>
      <c r="N28" s="9">
        <f t="shared" si="23"/>
        <v>6691.1100000000006</v>
      </c>
      <c r="O28" s="9">
        <f t="shared" si="24"/>
        <v>26764.440000000002</v>
      </c>
    </row>
    <row r="29" spans="1:15" s="4" customFormat="1" ht="32.25" thickBot="1">
      <c r="A29" s="19">
        <v>25</v>
      </c>
      <c r="B29" s="24" t="s">
        <v>44</v>
      </c>
      <c r="C29" s="20" t="s">
        <v>18</v>
      </c>
      <c r="D29" s="16" t="s">
        <v>19</v>
      </c>
      <c r="E29" s="25">
        <v>1</v>
      </c>
      <c r="F29" s="7">
        <v>12150</v>
      </c>
      <c r="G29" s="7">
        <v>12150</v>
      </c>
      <c r="H29" s="7">
        <v>13500</v>
      </c>
      <c r="I29" s="7"/>
      <c r="J29" s="7"/>
      <c r="K29" s="7">
        <f t="shared" ref="K29" si="25">AVERAGE(F29:H29)</f>
        <v>12600</v>
      </c>
      <c r="L29" s="8">
        <f t="shared" ref="L29" si="26">SQRT(((SUM((POWER(H29-K29,2)),(POWER(G29-K29,2)),(POWER(F29-K29,2)))/(COLUMNS(F29:H29)-1))))</f>
        <v>779.4228634059948</v>
      </c>
      <c r="M29" s="8">
        <f t="shared" ref="M29" si="27">L29/K29*100</f>
        <v>6.1858957413174185</v>
      </c>
      <c r="N29" s="9">
        <f t="shared" ref="N29" si="28">K29</f>
        <v>12600</v>
      </c>
      <c r="O29" s="9">
        <f t="shared" ref="O29" si="29">N29*E29</f>
        <v>12600</v>
      </c>
    </row>
    <row r="30" spans="1:15" s="4" customFormat="1" ht="32.25" thickBot="1">
      <c r="A30" s="19">
        <v>26</v>
      </c>
      <c r="B30" s="27" t="s">
        <v>45</v>
      </c>
      <c r="C30" s="20" t="s">
        <v>18</v>
      </c>
      <c r="D30" s="16" t="s">
        <v>19</v>
      </c>
      <c r="E30" s="25">
        <v>2</v>
      </c>
      <c r="F30" s="7">
        <v>10139.33</v>
      </c>
      <c r="G30" s="7">
        <v>8083.15</v>
      </c>
      <c r="H30" s="7">
        <v>14200</v>
      </c>
      <c r="I30" s="7"/>
      <c r="J30" s="7"/>
      <c r="K30" s="7">
        <f t="shared" si="15"/>
        <v>10807.493333333334</v>
      </c>
      <c r="L30" s="8">
        <f t="shared" si="16"/>
        <v>3112.6829521545128</v>
      </c>
      <c r="M30" s="8">
        <f t="shared" si="17"/>
        <v>28.801155421989737</v>
      </c>
      <c r="N30" s="9">
        <f t="shared" si="18"/>
        <v>10807.493333333334</v>
      </c>
      <c r="O30" s="28">
        <f t="shared" si="19"/>
        <v>21614.986666666668</v>
      </c>
    </row>
    <row r="31" spans="1:15" s="4" customFormat="1" ht="16.5" thickBot="1">
      <c r="O31" s="29">
        <f>SUM(O5:O30)</f>
        <v>869919.4033333332</v>
      </c>
    </row>
    <row r="32" spans="1:15" s="4" customFormat="1" ht="15.75">
      <c r="A32" s="32"/>
      <c r="B32" s="32"/>
      <c r="C32" s="32"/>
      <c r="D32" s="32"/>
      <c r="E32" s="10"/>
      <c r="F32" s="11"/>
      <c r="G32" s="12"/>
      <c r="H32" s="13"/>
      <c r="I32" s="13"/>
      <c r="J32" s="13"/>
      <c r="K32" s="14"/>
      <c r="L32" s="14"/>
      <c r="M32" s="14"/>
      <c r="N32" s="14"/>
      <c r="O32" s="14"/>
    </row>
    <row r="33" spans="1:15" s="4" customFormat="1" ht="15.75">
      <c r="A33" s="10"/>
      <c r="B33" s="30" t="s">
        <v>47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0"/>
    </row>
    <row r="34" spans="1:15" s="4" customFormat="1" ht="15.75">
      <c r="A34" s="1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10"/>
    </row>
    <row r="35" spans="1:15" s="4" customFormat="1">
      <c r="A35" s="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"/>
    </row>
    <row r="36" spans="1:15" s="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5"/>
      <c r="L36" s="1"/>
      <c r="M36" s="1"/>
      <c r="N36" s="1"/>
      <c r="O36" s="1"/>
    </row>
    <row r="37" spans="1:15" s="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4" customFormat="1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4" customFormat="1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4" customFormat="1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4" customFormat="1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4" customFormat="1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4" customFormat="1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4" customFormat="1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/>
    <row r="65" ht="15.75" customHeight="1"/>
  </sheetData>
  <mergeCells count="12">
    <mergeCell ref="B33:N35"/>
    <mergeCell ref="A32:D3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Admin322</cp:lastModifiedBy>
  <cp:revision>3</cp:revision>
  <dcterms:created xsi:type="dcterms:W3CDTF">2014-05-19T23:28:21Z</dcterms:created>
  <dcterms:modified xsi:type="dcterms:W3CDTF">2025-04-28T07:47:09Z</dcterms:modified>
</cp:coreProperties>
</file>