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енька\Desktop\Торги онлайн\ЗКне смп\66-поставка картриджей ХУЛИМСУНТСКАЯ\"/>
    </mc:Choice>
  </mc:AlternateContent>
  <bookViews>
    <workbookView xWindow="0" yWindow="0" windowWidth="15345" windowHeight="4275"/>
  </bookViews>
  <sheets>
    <sheet name="НМЦД" sheetId="1" r:id="rId1"/>
  </sheets>
  <calcPr calcId="162913"/>
</workbook>
</file>

<file path=xl/calcChain.xml><?xml version="1.0" encoding="utf-8"?>
<calcChain xmlns="http://schemas.openxmlformats.org/spreadsheetml/2006/main">
  <c r="O34" i="1" l="1"/>
  <c r="K5" i="1"/>
  <c r="L5" i="1" s="1"/>
  <c r="M5" i="1" s="1"/>
  <c r="N5" i="1"/>
  <c r="O5" i="1" s="1"/>
  <c r="K6" i="1"/>
  <c r="L6" i="1" s="1"/>
  <c r="M6" i="1" s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N11" i="1"/>
  <c r="O11" i="1" s="1"/>
  <c r="K12" i="1"/>
  <c r="L12" i="1" s="1"/>
  <c r="M12" i="1" s="1"/>
  <c r="K13" i="1"/>
  <c r="L13" i="1"/>
  <c r="M13" i="1" s="1"/>
  <c r="N13" i="1"/>
  <c r="O13" i="1" s="1"/>
  <c r="K14" i="1"/>
  <c r="L14" i="1" s="1"/>
  <c r="M14" i="1" s="1"/>
  <c r="K15" i="1"/>
  <c r="L15" i="1"/>
  <c r="M15" i="1" s="1"/>
  <c r="N15" i="1"/>
  <c r="O15" i="1" s="1"/>
  <c r="K16" i="1"/>
  <c r="L16" i="1" s="1"/>
  <c r="M16" i="1" s="1"/>
  <c r="K17" i="1"/>
  <c r="L17" i="1"/>
  <c r="M17" i="1" s="1"/>
  <c r="N17" i="1"/>
  <c r="O17" i="1" s="1"/>
  <c r="K18" i="1"/>
  <c r="L18" i="1" s="1"/>
  <c r="M18" i="1" s="1"/>
  <c r="K19" i="1"/>
  <c r="L19" i="1"/>
  <c r="M19" i="1" s="1"/>
  <c r="N19" i="1"/>
  <c r="O19" i="1" s="1"/>
  <c r="K20" i="1"/>
  <c r="L20" i="1" s="1"/>
  <c r="M20" i="1" s="1"/>
  <c r="K21" i="1"/>
  <c r="L21" i="1"/>
  <c r="M21" i="1" s="1"/>
  <c r="N21" i="1"/>
  <c r="O21" i="1" s="1"/>
  <c r="K22" i="1"/>
  <c r="L22" i="1" s="1"/>
  <c r="M22" i="1" s="1"/>
  <c r="K23" i="1"/>
  <c r="L23" i="1"/>
  <c r="M23" i="1" s="1"/>
  <c r="N23" i="1"/>
  <c r="O23" i="1" s="1"/>
  <c r="K24" i="1"/>
  <c r="L24" i="1" s="1"/>
  <c r="M24" i="1" s="1"/>
  <c r="K25" i="1"/>
  <c r="L25" i="1"/>
  <c r="M25" i="1" s="1"/>
  <c r="N25" i="1"/>
  <c r="O25" i="1" s="1"/>
  <c r="K26" i="1"/>
  <c r="L26" i="1" s="1"/>
  <c r="M26" i="1" s="1"/>
  <c r="K27" i="1"/>
  <c r="L27" i="1"/>
  <c r="M27" i="1" s="1"/>
  <c r="N27" i="1"/>
  <c r="O27" i="1" s="1"/>
  <c r="K28" i="1"/>
  <c r="L28" i="1" s="1"/>
  <c r="M28" i="1" s="1"/>
  <c r="K29" i="1"/>
  <c r="L29" i="1"/>
  <c r="M29" i="1" s="1"/>
  <c r="N29" i="1"/>
  <c r="O29" i="1" s="1"/>
  <c r="K30" i="1"/>
  <c r="L30" i="1" s="1"/>
  <c r="M30" i="1" s="1"/>
  <c r="K31" i="1"/>
  <c r="L31" i="1" s="1"/>
  <c r="M31" i="1" s="1"/>
  <c r="K32" i="1"/>
  <c r="L32" i="1" s="1"/>
  <c r="M32" i="1" s="1"/>
  <c r="N31" i="1" l="1"/>
  <c r="O31" i="1" s="1"/>
  <c r="N9" i="1"/>
  <c r="O9" i="1" s="1"/>
  <c r="N7" i="1"/>
  <c r="O7" i="1" s="1"/>
  <c r="N32" i="1"/>
  <c r="O32" i="1" s="1"/>
  <c r="N30" i="1"/>
  <c r="O30" i="1" s="1"/>
  <c r="N28" i="1"/>
  <c r="O28" i="1" s="1"/>
  <c r="N26" i="1"/>
  <c r="O26" i="1" s="1"/>
  <c r="N24" i="1"/>
  <c r="O24" i="1" s="1"/>
  <c r="N22" i="1"/>
  <c r="O22" i="1" s="1"/>
  <c r="N20" i="1"/>
  <c r="O20" i="1" s="1"/>
  <c r="N18" i="1"/>
  <c r="O18" i="1" s="1"/>
  <c r="N16" i="1"/>
  <c r="O16" i="1" s="1"/>
  <c r="N14" i="1"/>
  <c r="O14" i="1" s="1"/>
  <c r="N12" i="1"/>
  <c r="O12" i="1" s="1"/>
  <c r="N10" i="1"/>
  <c r="O10" i="1" s="1"/>
  <c r="N8" i="1"/>
  <c r="O8" i="1" s="1"/>
  <c r="N6" i="1"/>
  <c r="O6" i="1" s="1"/>
  <c r="K33" i="1"/>
  <c r="N33" i="1" s="1"/>
  <c r="O33" i="1" s="1"/>
  <c r="L33" i="1" l="1"/>
  <c r="M33" i="1" s="1"/>
  <c r="K36" i="1" l="1"/>
</calcChain>
</file>

<file path=xl/sharedStrings.xml><?xml version="1.0" encoding="utf-8"?>
<sst xmlns="http://schemas.openxmlformats.org/spreadsheetml/2006/main" count="109" uniqueCount="51">
  <si>
    <t>№</t>
  </si>
  <si>
    <t xml:space="preserve">Наименование товара (работ, услуг) 
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</si>
  <si>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</si>
  <si>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</si>
  <si>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</si>
  <si>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</si>
  <si>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</si>
  <si>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</si>
  <si>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</si>
  <si>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</si>
  <si>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</si>
  <si>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</si>
  <si>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</si>
  <si>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</si>
  <si>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</si>
  <si>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</si>
  <si>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</si>
  <si>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результате проведенного расчета Н(М)Ц договора составила:</t>
  </si>
  <si>
    <t>рублей</t>
  </si>
  <si>
    <t>в соответствии с ТЗ</t>
  </si>
  <si>
    <t xml:space="preserve">Приложение № 2 к Извещению                                          </t>
  </si>
  <si>
    <t>шт</t>
  </si>
  <si>
    <t>Основыне характеристи объекта закупки и количество</t>
  </si>
  <si>
    <t xml:space="preserve">Картридж GP-725
или эквивалент
</t>
  </si>
  <si>
    <t xml:space="preserve">Картридж GP-CB436A
или эквивалент
</t>
  </si>
  <si>
    <t xml:space="preserve">Картридж GP-CF283A
или эквивалент
</t>
  </si>
  <si>
    <t xml:space="preserve">Картридж GP-CE278A
или эквивалент
</t>
  </si>
  <si>
    <t xml:space="preserve">Картридж GP-CE505A
или эквивалент
</t>
  </si>
  <si>
    <t xml:space="preserve">Картридж PL-728
или эквивалент
</t>
  </si>
  <si>
    <t xml:space="preserve">Картридж GP-CF218A
или эквивалент
</t>
  </si>
  <si>
    <t xml:space="preserve">Картридж GP-731Bk
или эквивалент
</t>
  </si>
  <si>
    <t xml:space="preserve">Картридж GP-731C
или эквивалент
</t>
  </si>
  <si>
    <t xml:space="preserve">Картридж GP-731M
или эквивалент
</t>
  </si>
  <si>
    <t xml:space="preserve">Картридж GP-731Y
или эквивалент
</t>
  </si>
  <si>
    <t xml:space="preserve">Картридж GP-W1106A
или эквивалент
</t>
  </si>
  <si>
    <t xml:space="preserve">Картридж GP-CE285A
или эквивалент
</t>
  </si>
  <si>
    <t xml:space="preserve">Картридж GP-CB435A
или эквивалент
</t>
  </si>
  <si>
    <t xml:space="preserve">Картридж GP-CF230A
или эквивалент
</t>
  </si>
  <si>
    <t xml:space="preserve">Картридж GP-TK-1150
или эквивалент
</t>
  </si>
  <si>
    <t xml:space="preserve">Картридж GP-TK-1110
или эквивалент
</t>
  </si>
  <si>
    <t xml:space="preserve">Набор чернил
T6641/T6642/T6643/T6644
или эквивалент
</t>
  </si>
  <si>
    <t xml:space="preserve">Картридж GP-PC-211EV
или эквивалент
</t>
  </si>
  <si>
    <t xml:space="preserve">Картридж GP-Q2612A
или эквивалент
</t>
  </si>
  <si>
    <t xml:space="preserve">Картридж GP-MLT-D108S
или эквивалент
</t>
  </si>
  <si>
    <t xml:space="preserve">Картридж GP-MLT-D101S
или эквивалент
</t>
  </si>
  <si>
    <t xml:space="preserve">Картридж GP-W1500A
или эквивалент
</t>
  </si>
  <si>
    <t xml:space="preserve">Картридж GP-EP-27
или эквивалент
</t>
  </si>
  <si>
    <t xml:space="preserve">Картридж GP-CF232A
или эквивалент
</t>
  </si>
  <si>
    <t xml:space="preserve">Набор картриджей
PG-445/CL-446
или эквивалент
</t>
  </si>
  <si>
    <t>комплект</t>
  </si>
  <si>
    <t xml:space="preserve">Обоснование начальной (максимальной) цены Договора на поставку картриджей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</si>
</sst>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6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5" fillId="0" borderId="5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0" xfId="0" applyFont="1" applyAlignment="1"/>
    <xf numFmtId="0" fontId="2" fillId="0" borderId="0" xfId="0" applyFont="1" applyAlignment="1"/>
    <xf numFmtId="0" fontId="11" fillId="0" borderId="0" xfId="0" applyFont="1" applyAlignment="1"/>
    <xf numFmtId="0" fontId="9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B31" zoomScaleNormal="100" workbookViewId="0">
      <selection activeCell="O35" sqref="O35"/>
    </sheetView>
  </sheetViews>
  <sheetFormatPr defaultColWidth="9.140625" defaultRowHeight="12.75" x14ac:dyDescent="0.2"/>
  <cols>
    <col min="1" max="1" width="3.140625" style="1" bestFit="1" customWidth="1"/>
    <col min="2" max="2" width="31.42578125" style="1" customWidth="1"/>
    <col min="3" max="3" width="20.5703125" style="1" bestFit="1" customWidth="1"/>
    <col min="4" max="4" width="9.85546875" style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7.42578125" style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8"/>
      <c r="L1" s="28"/>
      <c r="M1" s="29" t="s">
        <v>20</v>
      </c>
      <c r="N1" s="29"/>
      <c r="O1" s="29"/>
    </row>
    <row r="2" spans="1:15" ht="39.75" customHeight="1" x14ac:dyDescent="0.2">
      <c r="A2" s="32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51" customHeight="1" x14ac:dyDescent="0.2">
      <c r="A3" s="34" t="s">
        <v>0</v>
      </c>
      <c r="B3" s="34" t="s">
        <v>1</v>
      </c>
      <c r="C3" s="34" t="s">
        <v>22</v>
      </c>
      <c r="D3" s="34" t="s">
        <v>2</v>
      </c>
      <c r="E3" s="34" t="s">
        <v>3</v>
      </c>
      <c r="F3" s="34" t="s">
        <v>4</v>
      </c>
      <c r="G3" s="34"/>
      <c r="H3" s="34"/>
      <c r="I3" s="2"/>
      <c r="J3" s="2"/>
      <c r="K3" s="36" t="s">
        <v>5</v>
      </c>
      <c r="L3" s="36"/>
      <c r="M3" s="36"/>
      <c r="N3" s="37" t="s">
        <v>6</v>
      </c>
      <c r="O3" s="37"/>
    </row>
    <row r="4" spans="1:15" ht="144" customHeight="1" thickBot="1" x14ac:dyDescent="0.25">
      <c r="A4" s="34"/>
      <c r="B4" s="35"/>
      <c r="C4" s="34"/>
      <c r="D4" s="35"/>
      <c r="E4" s="35"/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3" t="s">
        <v>15</v>
      </c>
      <c r="O4" s="3" t="s">
        <v>16</v>
      </c>
    </row>
    <row r="5" spans="1:15" ht="50.1" customHeight="1" thickBot="1" x14ac:dyDescent="0.25">
      <c r="A5" s="38">
        <v>1</v>
      </c>
      <c r="B5" s="39" t="s">
        <v>23</v>
      </c>
      <c r="C5" s="25" t="s">
        <v>19</v>
      </c>
      <c r="D5" s="40" t="s">
        <v>21</v>
      </c>
      <c r="E5" s="41">
        <v>2</v>
      </c>
      <c r="F5" s="27">
        <v>577.59</v>
      </c>
      <c r="G5" s="7">
        <v>555.99</v>
      </c>
      <c r="H5" s="7">
        <v>539.79999999999995</v>
      </c>
      <c r="I5" s="7"/>
      <c r="J5" s="7"/>
      <c r="K5" s="7">
        <f t="shared" ref="K5:K32" si="0">AVERAGE(F5:H5)</f>
        <v>557.79333333333329</v>
      </c>
      <c r="L5" s="9">
        <f t="shared" ref="L5:L32" si="1">SQRT(((SUM((POWER(H5-K5,2)),(POWER(G5-K5,2)),(POWER(F5-K5,2)))/(COLUMNS(F5:H5)-1))))</f>
        <v>18.959431250259982</v>
      </c>
      <c r="M5" s="9">
        <f t="shared" ref="M5:M32" si="2">L5/K5*100</f>
        <v>3.3990064271582034</v>
      </c>
      <c r="N5" s="10">
        <f t="shared" ref="N5:N32" si="3">ROUND(K5,2)</f>
        <v>557.79</v>
      </c>
      <c r="O5" s="10">
        <f t="shared" ref="O5:O32" si="4">N5*E5</f>
        <v>1115.58</v>
      </c>
    </row>
    <row r="6" spans="1:15" ht="50.1" customHeight="1" thickBot="1" x14ac:dyDescent="0.25">
      <c r="A6" s="38">
        <v>2</v>
      </c>
      <c r="B6" s="39" t="s">
        <v>24</v>
      </c>
      <c r="C6" s="25" t="s">
        <v>19</v>
      </c>
      <c r="D6" s="42" t="s">
        <v>21</v>
      </c>
      <c r="E6" s="43">
        <v>6</v>
      </c>
      <c r="F6" s="27">
        <v>577.59</v>
      </c>
      <c r="G6" s="7">
        <v>555.99</v>
      </c>
      <c r="H6" s="7">
        <v>539.79999999999995</v>
      </c>
      <c r="I6" s="7"/>
      <c r="J6" s="7"/>
      <c r="K6" s="7">
        <f t="shared" si="0"/>
        <v>557.79333333333329</v>
      </c>
      <c r="L6" s="9">
        <f t="shared" si="1"/>
        <v>18.959431250259982</v>
      </c>
      <c r="M6" s="9">
        <f t="shared" si="2"/>
        <v>3.3990064271582034</v>
      </c>
      <c r="N6" s="10">
        <f t="shared" si="3"/>
        <v>557.79</v>
      </c>
      <c r="O6" s="10">
        <f t="shared" si="4"/>
        <v>3346.74</v>
      </c>
    </row>
    <row r="7" spans="1:15" ht="50.1" customHeight="1" thickBot="1" x14ac:dyDescent="0.25">
      <c r="A7" s="38">
        <v>3</v>
      </c>
      <c r="B7" s="39" t="s">
        <v>25</v>
      </c>
      <c r="C7" s="25" t="s">
        <v>19</v>
      </c>
      <c r="D7" s="42" t="s">
        <v>21</v>
      </c>
      <c r="E7" s="43">
        <v>2</v>
      </c>
      <c r="F7" s="27">
        <v>577.59</v>
      </c>
      <c r="G7" s="7">
        <v>555.99</v>
      </c>
      <c r="H7" s="7">
        <v>539.79999999999995</v>
      </c>
      <c r="I7" s="7"/>
      <c r="J7" s="7"/>
      <c r="K7" s="7">
        <f t="shared" si="0"/>
        <v>557.79333333333329</v>
      </c>
      <c r="L7" s="9">
        <f t="shared" si="1"/>
        <v>18.959431250259982</v>
      </c>
      <c r="M7" s="9">
        <f t="shared" si="2"/>
        <v>3.3990064271582034</v>
      </c>
      <c r="N7" s="10">
        <f t="shared" si="3"/>
        <v>557.79</v>
      </c>
      <c r="O7" s="10">
        <f t="shared" si="4"/>
        <v>1115.58</v>
      </c>
    </row>
    <row r="8" spans="1:15" ht="50.1" customHeight="1" thickBot="1" x14ac:dyDescent="0.25">
      <c r="A8" s="38">
        <v>4</v>
      </c>
      <c r="B8" s="39" t="s">
        <v>26</v>
      </c>
      <c r="C8" s="25" t="s">
        <v>19</v>
      </c>
      <c r="D8" s="42" t="s">
        <v>21</v>
      </c>
      <c r="E8" s="43">
        <v>4</v>
      </c>
      <c r="F8" s="27">
        <v>577.59</v>
      </c>
      <c r="G8" s="7">
        <v>555.99</v>
      </c>
      <c r="H8" s="7">
        <v>539.79999999999995</v>
      </c>
      <c r="I8" s="7"/>
      <c r="J8" s="7"/>
      <c r="K8" s="7">
        <f t="shared" si="0"/>
        <v>557.79333333333329</v>
      </c>
      <c r="L8" s="9">
        <f t="shared" si="1"/>
        <v>18.959431250259982</v>
      </c>
      <c r="M8" s="9">
        <f t="shared" si="2"/>
        <v>3.3990064271582034</v>
      </c>
      <c r="N8" s="10">
        <f t="shared" si="3"/>
        <v>557.79</v>
      </c>
      <c r="O8" s="10">
        <f t="shared" si="4"/>
        <v>2231.16</v>
      </c>
    </row>
    <row r="9" spans="1:15" ht="50.1" customHeight="1" thickBot="1" x14ac:dyDescent="0.25">
      <c r="A9" s="38">
        <v>5</v>
      </c>
      <c r="B9" s="39" t="s">
        <v>27</v>
      </c>
      <c r="C9" s="25" t="s">
        <v>19</v>
      </c>
      <c r="D9" s="42" t="s">
        <v>21</v>
      </c>
      <c r="E9" s="43">
        <v>2</v>
      </c>
      <c r="F9" s="27">
        <v>845.51</v>
      </c>
      <c r="G9" s="7">
        <v>813.91</v>
      </c>
      <c r="H9" s="7">
        <v>790.2</v>
      </c>
      <c r="I9" s="7"/>
      <c r="J9" s="7"/>
      <c r="K9" s="7">
        <f t="shared" si="0"/>
        <v>816.54</v>
      </c>
      <c r="L9" s="9">
        <f t="shared" si="1"/>
        <v>27.748634200623254</v>
      </c>
      <c r="M9" s="9">
        <f t="shared" si="2"/>
        <v>3.3983190291502261</v>
      </c>
      <c r="N9" s="10">
        <f t="shared" si="3"/>
        <v>816.54</v>
      </c>
      <c r="O9" s="10">
        <f t="shared" si="4"/>
        <v>1633.08</v>
      </c>
    </row>
    <row r="10" spans="1:15" ht="50.1" customHeight="1" thickBot="1" x14ac:dyDescent="0.25">
      <c r="A10" s="38">
        <v>6</v>
      </c>
      <c r="B10" s="39" t="s">
        <v>28</v>
      </c>
      <c r="C10" s="25" t="s">
        <v>19</v>
      </c>
      <c r="D10" s="42" t="s">
        <v>21</v>
      </c>
      <c r="E10" s="43">
        <v>12</v>
      </c>
      <c r="F10" s="27">
        <v>950.7</v>
      </c>
      <c r="G10" s="7">
        <v>915.16</v>
      </c>
      <c r="H10" s="7">
        <v>888.5</v>
      </c>
      <c r="I10" s="7"/>
      <c r="J10" s="7"/>
      <c r="K10" s="7">
        <f t="shared" si="0"/>
        <v>918.12</v>
      </c>
      <c r="L10" s="9">
        <f t="shared" si="1"/>
        <v>31.20546746965989</v>
      </c>
      <c r="M10" s="9">
        <f t="shared" si="2"/>
        <v>3.3988441020411155</v>
      </c>
      <c r="N10" s="10">
        <f t="shared" si="3"/>
        <v>918.12</v>
      </c>
      <c r="O10" s="10">
        <f t="shared" si="4"/>
        <v>11017.44</v>
      </c>
    </row>
    <row r="11" spans="1:15" ht="50.1" customHeight="1" thickBot="1" x14ac:dyDescent="0.25">
      <c r="A11" s="38">
        <v>7</v>
      </c>
      <c r="B11" s="39" t="s">
        <v>25</v>
      </c>
      <c r="C11" s="25" t="s">
        <v>19</v>
      </c>
      <c r="D11" s="42" t="s">
        <v>21</v>
      </c>
      <c r="E11" s="43">
        <v>5</v>
      </c>
      <c r="F11" s="27">
        <v>577.59</v>
      </c>
      <c r="G11" s="7">
        <v>555.99</v>
      </c>
      <c r="H11" s="7">
        <v>539.79999999999995</v>
      </c>
      <c r="I11" s="7"/>
      <c r="J11" s="7"/>
      <c r="K11" s="7">
        <f t="shared" si="0"/>
        <v>557.79333333333329</v>
      </c>
      <c r="L11" s="9">
        <f t="shared" si="1"/>
        <v>18.959431250259982</v>
      </c>
      <c r="M11" s="9">
        <f t="shared" si="2"/>
        <v>3.3990064271582034</v>
      </c>
      <c r="N11" s="10">
        <f t="shared" si="3"/>
        <v>557.79</v>
      </c>
      <c r="O11" s="10">
        <f t="shared" si="4"/>
        <v>2788.95</v>
      </c>
    </row>
    <row r="12" spans="1:15" ht="50.1" customHeight="1" thickBot="1" x14ac:dyDescent="0.25">
      <c r="A12" s="38">
        <v>8</v>
      </c>
      <c r="B12" s="39" t="s">
        <v>29</v>
      </c>
      <c r="C12" s="25" t="s">
        <v>19</v>
      </c>
      <c r="D12" s="42" t="s">
        <v>21</v>
      </c>
      <c r="E12" s="43">
        <v>20</v>
      </c>
      <c r="F12" s="27">
        <v>571.91999999999996</v>
      </c>
      <c r="G12" s="7">
        <v>550.54</v>
      </c>
      <c r="H12" s="7">
        <v>534.5</v>
      </c>
      <c r="I12" s="7"/>
      <c r="J12" s="7"/>
      <c r="K12" s="7">
        <f t="shared" si="0"/>
        <v>552.32000000000005</v>
      </c>
      <c r="L12" s="9">
        <f t="shared" si="1"/>
        <v>18.773396069970911</v>
      </c>
      <c r="M12" s="9">
        <f t="shared" si="2"/>
        <v>3.3990071100034234</v>
      </c>
      <c r="N12" s="10">
        <f t="shared" si="3"/>
        <v>552.32000000000005</v>
      </c>
      <c r="O12" s="10">
        <f t="shared" si="4"/>
        <v>11046.400000000001</v>
      </c>
    </row>
    <row r="13" spans="1:15" ht="50.1" customHeight="1" thickBot="1" x14ac:dyDescent="0.25">
      <c r="A13" s="38">
        <v>9</v>
      </c>
      <c r="B13" s="39" t="s">
        <v>30</v>
      </c>
      <c r="C13" s="25" t="s">
        <v>19</v>
      </c>
      <c r="D13" s="42" t="s">
        <v>21</v>
      </c>
      <c r="E13" s="43">
        <v>4</v>
      </c>
      <c r="F13" s="27">
        <v>1198.4000000000001</v>
      </c>
      <c r="G13" s="7">
        <v>1153.5999999999999</v>
      </c>
      <c r="H13" s="7">
        <v>1120</v>
      </c>
      <c r="I13" s="7"/>
      <c r="J13" s="7"/>
      <c r="K13" s="7">
        <f t="shared" si="0"/>
        <v>1157.3333333333333</v>
      </c>
      <c r="L13" s="9">
        <f t="shared" si="1"/>
        <v>39.333107343983606</v>
      </c>
      <c r="M13" s="9">
        <f t="shared" si="2"/>
        <v>3.39859798479121</v>
      </c>
      <c r="N13" s="10">
        <f t="shared" si="3"/>
        <v>1157.33</v>
      </c>
      <c r="O13" s="10">
        <f t="shared" si="4"/>
        <v>4629.32</v>
      </c>
    </row>
    <row r="14" spans="1:15" ht="50.1" customHeight="1" thickBot="1" x14ac:dyDescent="0.25">
      <c r="A14" s="38">
        <v>10</v>
      </c>
      <c r="B14" s="39" t="s">
        <v>31</v>
      </c>
      <c r="C14" s="25" t="s">
        <v>19</v>
      </c>
      <c r="D14" s="42" t="s">
        <v>21</v>
      </c>
      <c r="E14" s="43">
        <v>4</v>
      </c>
      <c r="F14" s="27">
        <v>1068.93</v>
      </c>
      <c r="G14" s="7">
        <v>1028.97</v>
      </c>
      <c r="H14" s="7">
        <v>999</v>
      </c>
      <c r="I14" s="7"/>
      <c r="J14" s="7"/>
      <c r="K14" s="7">
        <f t="shared" si="0"/>
        <v>1032.3</v>
      </c>
      <c r="L14" s="9">
        <f t="shared" si="1"/>
        <v>35.083726996999651</v>
      </c>
      <c r="M14" s="9">
        <f t="shared" si="2"/>
        <v>3.3985979847912096</v>
      </c>
      <c r="N14" s="10">
        <f t="shared" si="3"/>
        <v>1032.3</v>
      </c>
      <c r="O14" s="10">
        <f t="shared" si="4"/>
        <v>4129.2</v>
      </c>
    </row>
    <row r="15" spans="1:15" ht="50.1" customHeight="1" thickBot="1" x14ac:dyDescent="0.25">
      <c r="A15" s="38">
        <v>11</v>
      </c>
      <c r="B15" s="39" t="s">
        <v>32</v>
      </c>
      <c r="C15" s="25" t="s">
        <v>19</v>
      </c>
      <c r="D15" s="42" t="s">
        <v>21</v>
      </c>
      <c r="E15" s="43">
        <v>4</v>
      </c>
      <c r="F15" s="27">
        <v>1068.93</v>
      </c>
      <c r="G15" s="7">
        <v>1028.97</v>
      </c>
      <c r="H15" s="7">
        <v>999</v>
      </c>
      <c r="I15" s="7"/>
      <c r="J15" s="7"/>
      <c r="K15" s="7">
        <f t="shared" si="0"/>
        <v>1032.3</v>
      </c>
      <c r="L15" s="9">
        <f t="shared" si="1"/>
        <v>35.083726996999651</v>
      </c>
      <c r="M15" s="9">
        <f t="shared" si="2"/>
        <v>3.3985979847912096</v>
      </c>
      <c r="N15" s="10">
        <f t="shared" si="3"/>
        <v>1032.3</v>
      </c>
      <c r="O15" s="10">
        <f t="shared" si="4"/>
        <v>4129.2</v>
      </c>
    </row>
    <row r="16" spans="1:15" ht="50.1" customHeight="1" thickBot="1" x14ac:dyDescent="0.25">
      <c r="A16" s="38">
        <v>12</v>
      </c>
      <c r="B16" s="39" t="s">
        <v>33</v>
      </c>
      <c r="C16" s="25" t="s">
        <v>19</v>
      </c>
      <c r="D16" s="42" t="s">
        <v>21</v>
      </c>
      <c r="E16" s="43">
        <v>4</v>
      </c>
      <c r="F16" s="27">
        <v>1068.93</v>
      </c>
      <c r="G16" s="7">
        <v>1028.97</v>
      </c>
      <c r="H16" s="7">
        <v>999</v>
      </c>
      <c r="I16" s="7"/>
      <c r="J16" s="7"/>
      <c r="K16" s="7">
        <f t="shared" si="0"/>
        <v>1032.3</v>
      </c>
      <c r="L16" s="9">
        <f t="shared" si="1"/>
        <v>35.083726996999651</v>
      </c>
      <c r="M16" s="9">
        <f t="shared" si="2"/>
        <v>3.3985979847912096</v>
      </c>
      <c r="N16" s="10">
        <f t="shared" si="3"/>
        <v>1032.3</v>
      </c>
      <c r="O16" s="10">
        <f t="shared" si="4"/>
        <v>4129.2</v>
      </c>
    </row>
    <row r="17" spans="1:15" ht="50.1" customHeight="1" thickBot="1" x14ac:dyDescent="0.25">
      <c r="A17" s="38">
        <v>13</v>
      </c>
      <c r="B17" s="39" t="s">
        <v>34</v>
      </c>
      <c r="C17" s="25" t="s">
        <v>19</v>
      </c>
      <c r="D17" s="42" t="s">
        <v>21</v>
      </c>
      <c r="E17" s="43">
        <v>14</v>
      </c>
      <c r="F17" s="27">
        <v>792.23</v>
      </c>
      <c r="G17" s="7">
        <v>762.61</v>
      </c>
      <c r="H17" s="7">
        <v>740.4</v>
      </c>
      <c r="I17" s="7"/>
      <c r="J17" s="7"/>
      <c r="K17" s="7">
        <f t="shared" si="0"/>
        <v>765.08</v>
      </c>
      <c r="L17" s="9">
        <f t="shared" si="1"/>
        <v>26.003132503604274</v>
      </c>
      <c r="M17" s="9">
        <f t="shared" si="2"/>
        <v>3.3987468635442402</v>
      </c>
      <c r="N17" s="10">
        <f t="shared" si="3"/>
        <v>765.08</v>
      </c>
      <c r="O17" s="10">
        <f t="shared" si="4"/>
        <v>10711.12</v>
      </c>
    </row>
    <row r="18" spans="1:15" ht="50.1" customHeight="1" thickBot="1" x14ac:dyDescent="0.25">
      <c r="A18" s="38">
        <v>14</v>
      </c>
      <c r="B18" s="39" t="s">
        <v>35</v>
      </c>
      <c r="C18" s="25" t="s">
        <v>19</v>
      </c>
      <c r="D18" s="42" t="s">
        <v>21</v>
      </c>
      <c r="E18" s="43">
        <v>8</v>
      </c>
      <c r="F18" s="27">
        <v>577.59</v>
      </c>
      <c r="G18" s="7">
        <v>555.99</v>
      </c>
      <c r="H18" s="7">
        <v>539.79999999999995</v>
      </c>
      <c r="I18" s="7"/>
      <c r="J18" s="7"/>
      <c r="K18" s="7">
        <f t="shared" si="0"/>
        <v>557.79333333333329</v>
      </c>
      <c r="L18" s="9">
        <f t="shared" si="1"/>
        <v>18.959431250259982</v>
      </c>
      <c r="M18" s="9">
        <f t="shared" si="2"/>
        <v>3.3990064271582034</v>
      </c>
      <c r="N18" s="10">
        <f t="shared" si="3"/>
        <v>557.79</v>
      </c>
      <c r="O18" s="10">
        <f t="shared" si="4"/>
        <v>4462.32</v>
      </c>
    </row>
    <row r="19" spans="1:15" ht="50.1" customHeight="1" thickBot="1" x14ac:dyDescent="0.25">
      <c r="A19" s="38">
        <v>15</v>
      </c>
      <c r="B19" s="39" t="s">
        <v>36</v>
      </c>
      <c r="C19" s="25" t="s">
        <v>19</v>
      </c>
      <c r="D19" s="42" t="s">
        <v>21</v>
      </c>
      <c r="E19" s="43">
        <v>8</v>
      </c>
      <c r="F19" s="27">
        <v>577.59</v>
      </c>
      <c r="G19" s="7">
        <v>555.99</v>
      </c>
      <c r="H19" s="7">
        <v>539.79999999999995</v>
      </c>
      <c r="I19" s="7"/>
      <c r="J19" s="7"/>
      <c r="K19" s="7">
        <f t="shared" si="0"/>
        <v>557.79333333333329</v>
      </c>
      <c r="L19" s="9">
        <f t="shared" si="1"/>
        <v>18.959431250259982</v>
      </c>
      <c r="M19" s="9">
        <f t="shared" si="2"/>
        <v>3.3990064271582034</v>
      </c>
      <c r="N19" s="10">
        <f t="shared" si="3"/>
        <v>557.79</v>
      </c>
      <c r="O19" s="10">
        <f t="shared" si="4"/>
        <v>4462.32</v>
      </c>
    </row>
    <row r="20" spans="1:15" ht="50.1" customHeight="1" thickBot="1" x14ac:dyDescent="0.25">
      <c r="A20" s="38">
        <v>16</v>
      </c>
      <c r="B20" s="39" t="s">
        <v>24</v>
      </c>
      <c r="C20" s="25" t="s">
        <v>19</v>
      </c>
      <c r="D20" s="42" t="s">
        <v>21</v>
      </c>
      <c r="E20" s="43">
        <v>4</v>
      </c>
      <c r="F20" s="27">
        <v>577.59</v>
      </c>
      <c r="G20" s="7">
        <v>555.99</v>
      </c>
      <c r="H20" s="7">
        <v>539.79999999999995</v>
      </c>
      <c r="I20" s="7"/>
      <c r="J20" s="7"/>
      <c r="K20" s="7">
        <f t="shared" si="0"/>
        <v>557.79333333333329</v>
      </c>
      <c r="L20" s="9">
        <f t="shared" si="1"/>
        <v>18.959431250259982</v>
      </c>
      <c r="M20" s="9">
        <f t="shared" si="2"/>
        <v>3.3990064271582034</v>
      </c>
      <c r="N20" s="10">
        <f t="shared" si="3"/>
        <v>557.79</v>
      </c>
      <c r="O20" s="10">
        <f t="shared" si="4"/>
        <v>2231.16</v>
      </c>
    </row>
    <row r="21" spans="1:15" ht="50.1" customHeight="1" thickBot="1" x14ac:dyDescent="0.25">
      <c r="A21" s="38">
        <v>17</v>
      </c>
      <c r="B21" s="39" t="s">
        <v>37</v>
      </c>
      <c r="C21" s="25" t="s">
        <v>19</v>
      </c>
      <c r="D21" s="42" t="s">
        <v>21</v>
      </c>
      <c r="E21" s="43">
        <v>6</v>
      </c>
      <c r="F21" s="27">
        <v>773.5</v>
      </c>
      <c r="G21" s="7">
        <v>744.59</v>
      </c>
      <c r="H21" s="7">
        <v>722.9</v>
      </c>
      <c r="I21" s="7"/>
      <c r="J21" s="7"/>
      <c r="K21" s="7">
        <f t="shared" si="0"/>
        <v>746.99666666666678</v>
      </c>
      <c r="L21" s="9">
        <f t="shared" si="1"/>
        <v>25.385705295172198</v>
      </c>
      <c r="M21" s="9">
        <f t="shared" si="2"/>
        <v>3.3983692870345958</v>
      </c>
      <c r="N21" s="10">
        <f t="shared" si="3"/>
        <v>747</v>
      </c>
      <c r="O21" s="10">
        <f t="shared" si="4"/>
        <v>4482</v>
      </c>
    </row>
    <row r="22" spans="1:15" ht="50.1" customHeight="1" thickBot="1" x14ac:dyDescent="0.25">
      <c r="A22" s="38">
        <v>18</v>
      </c>
      <c r="B22" s="39" t="s">
        <v>38</v>
      </c>
      <c r="C22" s="25" t="s">
        <v>19</v>
      </c>
      <c r="D22" s="42" t="s">
        <v>21</v>
      </c>
      <c r="E22" s="43">
        <v>8</v>
      </c>
      <c r="F22" s="27">
        <v>507.07</v>
      </c>
      <c r="G22" s="7">
        <v>488.12</v>
      </c>
      <c r="H22" s="7">
        <v>473.9</v>
      </c>
      <c r="I22" s="7"/>
      <c r="J22" s="7"/>
      <c r="K22" s="7">
        <f t="shared" si="0"/>
        <v>489.69666666666672</v>
      </c>
      <c r="L22" s="9">
        <f t="shared" si="1"/>
        <v>16.641112743243269</v>
      </c>
      <c r="M22" s="9">
        <f t="shared" si="2"/>
        <v>3.3982491358412212</v>
      </c>
      <c r="N22" s="10">
        <f t="shared" si="3"/>
        <v>489.7</v>
      </c>
      <c r="O22" s="10">
        <f t="shared" si="4"/>
        <v>3917.6</v>
      </c>
    </row>
    <row r="23" spans="1:15" ht="50.1" customHeight="1" thickBot="1" x14ac:dyDescent="0.25">
      <c r="A23" s="38">
        <v>19</v>
      </c>
      <c r="B23" s="39" t="s">
        <v>39</v>
      </c>
      <c r="C23" s="25" t="s">
        <v>19</v>
      </c>
      <c r="D23" s="42" t="s">
        <v>21</v>
      </c>
      <c r="E23" s="43">
        <v>5</v>
      </c>
      <c r="F23" s="27">
        <v>378.89</v>
      </c>
      <c r="G23" s="7">
        <v>364.72</v>
      </c>
      <c r="H23" s="7">
        <v>354.1</v>
      </c>
      <c r="I23" s="7"/>
      <c r="J23" s="7"/>
      <c r="K23" s="7">
        <f t="shared" si="0"/>
        <v>365.90333333333336</v>
      </c>
      <c r="L23" s="9">
        <f t="shared" si="1"/>
        <v>12.437292041812512</v>
      </c>
      <c r="M23" s="9">
        <f t="shared" si="2"/>
        <v>3.3990649739400691</v>
      </c>
      <c r="N23" s="10">
        <f t="shared" si="3"/>
        <v>365.9</v>
      </c>
      <c r="O23" s="10">
        <f t="shared" si="4"/>
        <v>1829.5</v>
      </c>
    </row>
    <row r="24" spans="1:15" ht="50.1" customHeight="1" thickBot="1" x14ac:dyDescent="0.25">
      <c r="A24" s="38">
        <v>20</v>
      </c>
      <c r="B24" s="39" t="s">
        <v>34</v>
      </c>
      <c r="C24" s="25" t="s">
        <v>19</v>
      </c>
      <c r="D24" s="42" t="s">
        <v>21</v>
      </c>
      <c r="E24" s="43">
        <v>16</v>
      </c>
      <c r="F24" s="27">
        <v>792.23</v>
      </c>
      <c r="G24" s="7">
        <v>762.61</v>
      </c>
      <c r="H24" s="7">
        <v>740.4</v>
      </c>
      <c r="I24" s="7"/>
      <c r="J24" s="7"/>
      <c r="K24" s="7">
        <f t="shared" si="0"/>
        <v>765.08</v>
      </c>
      <c r="L24" s="9">
        <f t="shared" si="1"/>
        <v>26.003132503604274</v>
      </c>
      <c r="M24" s="9">
        <f t="shared" si="2"/>
        <v>3.3987468635442402</v>
      </c>
      <c r="N24" s="10">
        <f t="shared" si="3"/>
        <v>765.08</v>
      </c>
      <c r="O24" s="10">
        <f t="shared" si="4"/>
        <v>12241.28</v>
      </c>
    </row>
    <row r="25" spans="1:15" ht="50.1" customHeight="1" thickBot="1" x14ac:dyDescent="0.25">
      <c r="A25" s="38">
        <v>21</v>
      </c>
      <c r="B25" s="39" t="s">
        <v>40</v>
      </c>
      <c r="C25" s="25" t="s">
        <v>19</v>
      </c>
      <c r="D25" s="42" t="s">
        <v>49</v>
      </c>
      <c r="E25" s="43">
        <v>1</v>
      </c>
      <c r="F25" s="27">
        <v>965.14</v>
      </c>
      <c r="G25" s="7">
        <v>929.06</v>
      </c>
      <c r="H25" s="7">
        <v>902</v>
      </c>
      <c r="I25" s="7"/>
      <c r="J25" s="7"/>
      <c r="K25" s="7">
        <f t="shared" si="0"/>
        <v>932.06666666666661</v>
      </c>
      <c r="L25" s="9">
        <f t="shared" si="1"/>
        <v>31.677198950243895</v>
      </c>
      <c r="M25" s="9">
        <f t="shared" si="2"/>
        <v>3.3985979847912051</v>
      </c>
      <c r="N25" s="10">
        <f t="shared" si="3"/>
        <v>932.07</v>
      </c>
      <c r="O25" s="10">
        <f t="shared" si="4"/>
        <v>932.07</v>
      </c>
    </row>
    <row r="26" spans="1:15" ht="50.1" customHeight="1" thickBot="1" x14ac:dyDescent="0.25">
      <c r="A26" s="38">
        <v>22</v>
      </c>
      <c r="B26" s="39" t="s">
        <v>41</v>
      </c>
      <c r="C26" s="25" t="s">
        <v>19</v>
      </c>
      <c r="D26" s="42" t="s">
        <v>21</v>
      </c>
      <c r="E26" s="43">
        <v>4</v>
      </c>
      <c r="F26" s="27">
        <v>931.97</v>
      </c>
      <c r="G26" s="7">
        <v>897.13</v>
      </c>
      <c r="H26" s="7">
        <v>871</v>
      </c>
      <c r="I26" s="7"/>
      <c r="J26" s="7"/>
      <c r="K26" s="7">
        <f t="shared" si="0"/>
        <v>900.0333333333333</v>
      </c>
      <c r="L26" s="9">
        <f t="shared" si="1"/>
        <v>30.588514729115801</v>
      </c>
      <c r="M26" s="9">
        <f t="shared" si="2"/>
        <v>3.3985979847912082</v>
      </c>
      <c r="N26" s="10">
        <f t="shared" si="3"/>
        <v>900.03</v>
      </c>
      <c r="O26" s="10">
        <f t="shared" si="4"/>
        <v>3600.12</v>
      </c>
    </row>
    <row r="27" spans="1:15" ht="50.1" customHeight="1" thickBot="1" x14ac:dyDescent="0.25">
      <c r="A27" s="38">
        <v>23</v>
      </c>
      <c r="B27" s="39" t="s">
        <v>42</v>
      </c>
      <c r="C27" s="25" t="s">
        <v>19</v>
      </c>
      <c r="D27" s="42" t="s">
        <v>21</v>
      </c>
      <c r="E27" s="43">
        <v>1</v>
      </c>
      <c r="F27" s="27">
        <v>612.15</v>
      </c>
      <c r="G27" s="7">
        <v>589.26</v>
      </c>
      <c r="H27" s="7">
        <v>572.1</v>
      </c>
      <c r="I27" s="7"/>
      <c r="J27" s="7"/>
      <c r="K27" s="7">
        <f t="shared" si="0"/>
        <v>591.16999999999996</v>
      </c>
      <c r="L27" s="9">
        <f t="shared" si="1"/>
        <v>20.093200342404369</v>
      </c>
      <c r="M27" s="9">
        <f t="shared" si="2"/>
        <v>3.3988870109113063</v>
      </c>
      <c r="N27" s="10">
        <f t="shared" si="3"/>
        <v>591.16999999999996</v>
      </c>
      <c r="O27" s="10">
        <f t="shared" si="4"/>
        <v>591.16999999999996</v>
      </c>
    </row>
    <row r="28" spans="1:15" ht="50.1" customHeight="1" thickBot="1" x14ac:dyDescent="0.25">
      <c r="A28" s="38">
        <v>24</v>
      </c>
      <c r="B28" s="39" t="s">
        <v>43</v>
      </c>
      <c r="C28" s="25" t="s">
        <v>19</v>
      </c>
      <c r="D28" s="42" t="s">
        <v>21</v>
      </c>
      <c r="E28" s="43">
        <v>4</v>
      </c>
      <c r="F28" s="27">
        <v>1183.96</v>
      </c>
      <c r="G28" s="7">
        <v>1139.7</v>
      </c>
      <c r="H28" s="7">
        <v>1106.5</v>
      </c>
      <c r="I28" s="7"/>
      <c r="J28" s="7"/>
      <c r="K28" s="7">
        <f t="shared" si="0"/>
        <v>1143.3866666666665</v>
      </c>
      <c r="L28" s="9">
        <f t="shared" si="1"/>
        <v>38.861375854868221</v>
      </c>
      <c r="M28" s="9">
        <f t="shared" si="2"/>
        <v>3.3987956120007428</v>
      </c>
      <c r="N28" s="10">
        <f t="shared" si="3"/>
        <v>1143.3900000000001</v>
      </c>
      <c r="O28" s="10">
        <f t="shared" si="4"/>
        <v>4573.5600000000004</v>
      </c>
    </row>
    <row r="29" spans="1:15" ht="50.1" customHeight="1" thickBot="1" x14ac:dyDescent="0.25">
      <c r="A29" s="38">
        <v>25</v>
      </c>
      <c r="B29" s="39" t="s">
        <v>44</v>
      </c>
      <c r="C29" s="25" t="s">
        <v>19</v>
      </c>
      <c r="D29" s="42" t="s">
        <v>21</v>
      </c>
      <c r="E29" s="43">
        <v>1</v>
      </c>
      <c r="F29" s="27">
        <v>810.95</v>
      </c>
      <c r="G29" s="7">
        <v>780.64</v>
      </c>
      <c r="H29" s="7">
        <v>757.9</v>
      </c>
      <c r="I29" s="7"/>
      <c r="J29" s="7"/>
      <c r="K29" s="7">
        <f t="shared" si="0"/>
        <v>783.16333333333341</v>
      </c>
      <c r="L29" s="9">
        <f t="shared" si="1"/>
        <v>26.614864894140176</v>
      </c>
      <c r="M29" s="9">
        <f t="shared" si="2"/>
        <v>3.3983798476444047</v>
      </c>
      <c r="N29" s="10">
        <f t="shared" si="3"/>
        <v>783.16</v>
      </c>
      <c r="O29" s="10">
        <f t="shared" si="4"/>
        <v>783.16</v>
      </c>
    </row>
    <row r="30" spans="1:15" ht="50.1" customHeight="1" thickBot="1" x14ac:dyDescent="0.25">
      <c r="A30" s="38">
        <v>26</v>
      </c>
      <c r="B30" s="39" t="s">
        <v>45</v>
      </c>
      <c r="C30" s="25" t="s">
        <v>19</v>
      </c>
      <c r="D30" s="42" t="s">
        <v>21</v>
      </c>
      <c r="E30" s="43">
        <v>10</v>
      </c>
      <c r="F30" s="27">
        <v>2033.75</v>
      </c>
      <c r="G30" s="7">
        <v>1957.72</v>
      </c>
      <c r="H30" s="7">
        <v>1900.7</v>
      </c>
      <c r="I30" s="7"/>
      <c r="J30" s="7"/>
      <c r="K30" s="7">
        <f t="shared" si="0"/>
        <v>1964.0566666666666</v>
      </c>
      <c r="L30" s="9">
        <f t="shared" si="1"/>
        <v>66.750959793349267</v>
      </c>
      <c r="M30" s="9">
        <f t="shared" si="2"/>
        <v>3.3986269808924012</v>
      </c>
      <c r="N30" s="10">
        <f t="shared" si="3"/>
        <v>1964.06</v>
      </c>
      <c r="O30" s="10">
        <f t="shared" si="4"/>
        <v>19640.599999999999</v>
      </c>
    </row>
    <row r="31" spans="1:15" ht="50.1" customHeight="1" thickBot="1" x14ac:dyDescent="0.25">
      <c r="A31" s="38">
        <v>27</v>
      </c>
      <c r="B31" s="39" t="s">
        <v>46</v>
      </c>
      <c r="C31" s="25" t="s">
        <v>19</v>
      </c>
      <c r="D31" s="42" t="s">
        <v>21</v>
      </c>
      <c r="E31" s="43">
        <v>1</v>
      </c>
      <c r="F31" s="27">
        <v>1132.06</v>
      </c>
      <c r="G31" s="7">
        <v>1089.74</v>
      </c>
      <c r="H31" s="7">
        <v>1058</v>
      </c>
      <c r="I31" s="7"/>
      <c r="J31" s="7"/>
      <c r="K31" s="7">
        <f t="shared" si="0"/>
        <v>1093.2666666666667</v>
      </c>
      <c r="L31" s="9">
        <f t="shared" si="1"/>
        <v>37.155738901727297</v>
      </c>
      <c r="M31" s="9">
        <f t="shared" si="2"/>
        <v>3.3985979847912033</v>
      </c>
      <c r="N31" s="10">
        <f t="shared" si="3"/>
        <v>1093.27</v>
      </c>
      <c r="O31" s="10">
        <f t="shared" si="4"/>
        <v>1093.27</v>
      </c>
    </row>
    <row r="32" spans="1:15" ht="50.1" customHeight="1" thickBot="1" x14ac:dyDescent="0.25">
      <c r="A32" s="38">
        <v>28</v>
      </c>
      <c r="B32" s="39" t="s">
        <v>47</v>
      </c>
      <c r="C32" s="25" t="s">
        <v>19</v>
      </c>
      <c r="D32" s="42" t="s">
        <v>21</v>
      </c>
      <c r="E32" s="43">
        <v>2</v>
      </c>
      <c r="F32" s="27">
        <v>684.27</v>
      </c>
      <c r="G32" s="7">
        <v>658.69</v>
      </c>
      <c r="H32" s="7">
        <v>1279</v>
      </c>
      <c r="I32" s="7"/>
      <c r="J32" s="7"/>
      <c r="K32" s="7">
        <f t="shared" si="0"/>
        <v>873.98666666666668</v>
      </c>
      <c r="L32" s="9">
        <f t="shared" si="1"/>
        <v>350.98494872762467</v>
      </c>
      <c r="M32" s="9">
        <f t="shared" si="2"/>
        <v>40.159073600774761</v>
      </c>
      <c r="N32" s="10">
        <f t="shared" si="3"/>
        <v>873.99</v>
      </c>
      <c r="O32" s="10">
        <f t="shared" si="4"/>
        <v>1747.98</v>
      </c>
    </row>
    <row r="33" spans="1:15" s="4" customFormat="1" ht="50.1" customHeight="1" thickBot="1" x14ac:dyDescent="0.3">
      <c r="A33" s="38">
        <v>29</v>
      </c>
      <c r="B33" s="39" t="s">
        <v>48</v>
      </c>
      <c r="C33" s="25" t="s">
        <v>19</v>
      </c>
      <c r="D33" s="42" t="s">
        <v>49</v>
      </c>
      <c r="E33" s="43">
        <v>2</v>
      </c>
      <c r="F33" s="27">
        <v>4413.75</v>
      </c>
      <c r="G33" s="7">
        <v>4248.75</v>
      </c>
      <c r="H33" s="7">
        <v>4125</v>
      </c>
      <c r="I33" s="7"/>
      <c r="J33" s="7"/>
      <c r="K33" s="7">
        <f t="shared" ref="K33" si="5">AVERAGE(F33:H33)</f>
        <v>4262.5</v>
      </c>
      <c r="L33" s="9">
        <f t="shared" ref="L33" si="6">SQRT(((SUM((POWER(H33-K33,2)),(POWER(G33-K33,2)),(POWER(F33-K33,2)))/(COLUMNS(F33:H33)-1))))</f>
        <v>144.86523910172517</v>
      </c>
      <c r="M33" s="9">
        <f t="shared" ref="M33" si="7">L33/K33*100</f>
        <v>3.398597984791206</v>
      </c>
      <c r="N33" s="10">
        <f>ROUND(K33,2)</f>
        <v>4262.5</v>
      </c>
      <c r="O33" s="10">
        <f t="shared" ref="O33" si="8">N33*E33</f>
        <v>8525</v>
      </c>
    </row>
    <row r="34" spans="1:15" ht="15.75" x14ac:dyDescent="0.2">
      <c r="A34" s="21"/>
      <c r="B34" s="20"/>
      <c r="C34" s="6"/>
      <c r="D34" s="26"/>
      <c r="E34" s="20"/>
      <c r="F34" s="7"/>
      <c r="G34" s="8"/>
      <c r="H34" s="7"/>
      <c r="I34" s="7"/>
      <c r="J34" s="7"/>
      <c r="K34" s="7"/>
      <c r="L34" s="9"/>
      <c r="M34" s="9"/>
      <c r="N34" s="10"/>
      <c r="O34" s="10">
        <f>SUM(O5:O33)</f>
        <v>137136.08000000002</v>
      </c>
    </row>
    <row r="35" spans="1:15" ht="15.75" x14ac:dyDescent="0.2">
      <c r="A35" s="5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ht="15.75" x14ac:dyDescent="0.2">
      <c r="A36" s="30" t="s">
        <v>17</v>
      </c>
      <c r="B36" s="30"/>
      <c r="C36" s="30"/>
      <c r="D36" s="30"/>
      <c r="E36" s="30"/>
      <c r="F36" s="30"/>
      <c r="G36" s="30"/>
      <c r="H36" s="30"/>
      <c r="I36" s="11"/>
      <c r="J36" s="11"/>
      <c r="K36" s="10">
        <f>O34</f>
        <v>137136.08000000002</v>
      </c>
      <c r="L36" s="12" t="s">
        <v>18</v>
      </c>
      <c r="M36" s="12"/>
      <c r="N36" s="12"/>
      <c r="O36" s="13"/>
    </row>
    <row r="37" spans="1:15" ht="15.75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</row>
    <row r="38" spans="1:15" ht="15.75" x14ac:dyDescent="0.25">
      <c r="A38" s="29"/>
      <c r="B38" s="29"/>
      <c r="C38" s="29"/>
      <c r="D38" s="29"/>
      <c r="E38" s="14"/>
      <c r="F38" s="15"/>
      <c r="G38" s="16"/>
      <c r="H38" s="17"/>
      <c r="I38" s="17"/>
      <c r="J38" s="17"/>
      <c r="K38" s="18"/>
      <c r="L38" s="18"/>
      <c r="M38" s="18"/>
      <c r="N38" s="18"/>
      <c r="O38" s="18"/>
    </row>
    <row r="39" spans="1:15" ht="18.75" x14ac:dyDescent="0.3">
      <c r="A39" s="14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3"/>
      <c r="O39" s="14"/>
    </row>
    <row r="40" spans="1:15" ht="15.75" x14ac:dyDescent="0.25">
      <c r="A40" s="14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14"/>
    </row>
    <row r="41" spans="1:15" ht="18.75" x14ac:dyDescent="0.3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5" x14ac:dyDescent="0.2">
      <c r="K42" s="19"/>
    </row>
  </sheetData>
  <mergeCells count="13">
    <mergeCell ref="M1:O1"/>
    <mergeCell ref="A36:H36"/>
    <mergeCell ref="A37:O37"/>
    <mergeCell ref="A38:D38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Оленька</cp:lastModifiedBy>
  <cp:revision>3</cp:revision>
  <cp:lastPrinted>2025-03-11T11:23:31Z</cp:lastPrinted>
  <dcterms:created xsi:type="dcterms:W3CDTF">2014-05-19T23:28:21Z</dcterms:created>
  <dcterms:modified xsi:type="dcterms:W3CDTF">2025-04-16T04:42:10Z</dcterms:modified>
</cp:coreProperties>
</file>