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НМЦД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I17" i="1"/>
  <c r="P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P6" i="1"/>
  <c r="O6" i="1"/>
  <c r="N6" i="1"/>
  <c r="M6" i="1"/>
  <c r="L6" i="1"/>
  <c r="P5" i="1"/>
  <c r="O5" i="1"/>
  <c r="N5" i="1"/>
  <c r="M5" i="1"/>
  <c r="L5" i="1"/>
</calcChain>
</file>

<file path=xl/sharedStrings.xml><?xml version="1.0" encoding="utf-8"?>
<sst xmlns="http://schemas.openxmlformats.org/spreadsheetml/2006/main" count="53" uniqueCount="36">
  <si>
    <t>Приложение № 1 к Разделу 2. "Информационная карта аукциона в электронной форме"</t>
  </si>
  <si>
    <t>№</t>
  </si>
  <si>
    <t xml:space="preserve">Наименование товара (работ, услуг) 
</t>
  </si>
  <si>
    <t>Основные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</si>
  <si>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</si>
  <si>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</si>
  <si>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</si>
  <si>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</si>
  <si>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</si>
  <si>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</si>
  <si>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</si>
  <si>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</si>
  <si>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</si>
  <si>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</si>
  <si>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</si>
  <si>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</si>
  <si>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rFont val="Times New Roman"/>
        <charset val="134"/>
      </rPr>
      <t xml:space="preserve">коэффициент вариации цен V (%)           </t>
    </r>
    <r>
      <rPr>
        <i/>
        <sz val="11"/>
        <rFont val="Times New Roman"/>
        <charset val="13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</si>
  <si>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</si>
  <si>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</si>
  <si>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Базовый набор SPIKE Prime LEGO Education 45678
или эквивалент</t>
  </si>
  <si>
    <t>в соответствии с ТЗ</t>
  </si>
  <si>
    <t>шт</t>
  </si>
  <si>
    <t>Ресурсный набор LEGO Education SPIKE Prime 45680
или эквивалент</t>
  </si>
  <si>
    <t>Базовый набор Mindstorms EV3 LEGO Education 45544
или эквивалент</t>
  </si>
  <si>
    <t>Ресурсный набор LEGO Mindstorms EV3 45560
или эквивалент</t>
  </si>
  <si>
    <t>Манекен-тренажер Александр-6
или эквивалент</t>
  </si>
  <si>
    <t>Ноутбук
ASUS TUF Gaming A17 FA707NVR-HX023
или эквивалент</t>
  </si>
  <si>
    <t>Картриджи для принтера Epson Pro WF C529DTW (имеющегося в наличии у Заказчика)</t>
  </si>
  <si>
    <t>набор</t>
  </si>
  <si>
    <t>Квадрокоптер
DJI Neo Fly More Combo
или эквивалент</t>
  </si>
  <si>
    <t>Фотоаппарат Canon EOS 800D Kit EF-S IS STM
или эквивалент</t>
  </si>
  <si>
    <t>Напольные шахматы</t>
  </si>
  <si>
    <t>В результате проведенного расчета Н(М)ЦД договора составила:</t>
  </si>
  <si>
    <t>рублей</t>
  </si>
  <si>
    <t xml:space="preserve">При определениеии начальной (максимальной) цены Договора на поставку средств обучения и воспитания, необходимых для реализации образовательных программ на базе центра цифрового и гуманитарного профилей "Точка роста" применен метод сопоставимых рыночных цен (анализ рынка). </t>
  </si>
  <si>
    <t xml:space="preserve">Обоснование начальной (максимальной) цены Договора на поставку средств обучения и воспитания, необходимых для реализации образовательных программ на базе центра цифрового и гуманитарного профилей "Точка роста"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</si>
</sst>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0#########"/>
    <numFmt numFmtId="169" formatCode="#\ ##0.00"/>
  </numFmts>
  <fonts count="15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b/>
      <sz val="12"/>
      <name val="Times New Roman"/>
      <charset val="20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0"/>
      <name val="Times New Roman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charset val="204"/>
    </font>
    <font>
      <sz val="11"/>
      <color theme="1"/>
      <name val="Times New Roman"/>
      <charset val="134"/>
    </font>
    <font>
      <sz val="11"/>
      <color theme="1"/>
      <name val="Times New Roman"/>
      <charset val="204"/>
    </font>
    <font>
      <sz val="12"/>
      <name val="Times New Roman"/>
      <charset val="134"/>
    </font>
    <font>
      <sz val="12"/>
      <name val="Times New Roman"/>
      <charset val="204"/>
    </font>
    <font>
      <b/>
      <sz val="11"/>
      <name val="Times New Roman"/>
      <charset val="204"/>
    </font>
    <font>
      <i/>
      <sz val="1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16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9" fontId="8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 wrapText="1"/>
    </xf>
    <xf numFmtId="16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3</xdr:row>
      <xdr:rowOff>1476374</xdr:rowOff>
    </xdr:from>
    <xdr:to>
      <xdr:col>13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8000" y="3485515"/>
          <a:ext cx="590550" cy="34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169208</xdr:colOff>
      <xdr:row>3</xdr:row>
      <xdr:rowOff>1266265</xdr:rowOff>
    </xdr:from>
    <xdr:to>
      <xdr:col>12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2965" y="3275965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90" zoomScaleNormal="90" workbookViewId="0">
      <selection activeCell="I4" sqref="I4"/>
    </sheetView>
  </sheetViews>
  <sheetFormatPr defaultColWidth="9.140625" defaultRowHeight="12.75"/>
  <cols>
    <col min="1" max="1" width="3.140625" style="2" customWidth="1"/>
    <col min="2" max="2" width="31.42578125" style="2" customWidth="1"/>
    <col min="3" max="4" width="20.5703125" style="2" customWidth="1"/>
    <col min="5" max="5" width="7.85546875" style="2" customWidth="1"/>
    <col min="6" max="6" width="8.85546875" style="2" customWidth="1"/>
    <col min="7" max="7" width="15.5703125" style="2" customWidth="1"/>
    <col min="8" max="8" width="16.28515625" style="2" customWidth="1"/>
    <col min="9" max="9" width="15.85546875" style="2" customWidth="1"/>
    <col min="10" max="11" width="15.85546875" style="2" hidden="1" customWidth="1"/>
    <col min="12" max="12" width="18.140625" style="2" customWidth="1"/>
    <col min="13" max="13" width="15.7109375" style="2" customWidth="1"/>
    <col min="14" max="14" width="10.28515625" style="2" customWidth="1"/>
    <col min="15" max="15" width="17.42578125" style="2" customWidth="1"/>
    <col min="16" max="16" width="16.28515625" style="2" customWidth="1"/>
    <col min="17" max="16384" width="9.140625" style="2"/>
  </cols>
  <sheetData>
    <row r="1" spans="1:16" ht="67.5" customHeight="1">
      <c r="L1" s="17"/>
      <c r="M1" s="17"/>
      <c r="N1" s="26" t="s">
        <v>0</v>
      </c>
      <c r="O1" s="27"/>
      <c r="P1" s="27"/>
    </row>
    <row r="2" spans="1:16" ht="39.75" customHeight="1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51" customHeight="1">
      <c r="A3" s="30" t="s">
        <v>1</v>
      </c>
      <c r="B3" s="30" t="s">
        <v>2</v>
      </c>
      <c r="C3" s="30"/>
      <c r="D3" s="30" t="s">
        <v>3</v>
      </c>
      <c r="E3" s="30" t="s">
        <v>4</v>
      </c>
      <c r="F3" s="30" t="s">
        <v>5</v>
      </c>
      <c r="G3" s="30" t="s">
        <v>6</v>
      </c>
      <c r="H3" s="30"/>
      <c r="I3" s="30"/>
      <c r="J3" s="3"/>
      <c r="K3" s="3"/>
      <c r="L3" s="31" t="s">
        <v>7</v>
      </c>
      <c r="M3" s="31"/>
      <c r="N3" s="31"/>
      <c r="O3" s="32" t="s">
        <v>8</v>
      </c>
      <c r="P3" s="32"/>
    </row>
    <row r="4" spans="1:16" ht="165" customHeight="1">
      <c r="A4" s="30"/>
      <c r="B4" s="30"/>
      <c r="C4" s="30"/>
      <c r="D4" s="30"/>
      <c r="E4" s="38"/>
      <c r="F4" s="38"/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18" t="s">
        <v>17</v>
      </c>
      <c r="P4" s="18" t="s">
        <v>18</v>
      </c>
    </row>
    <row r="5" spans="1:16" s="1" customFormat="1" ht="30" customHeight="1">
      <c r="A5" s="4">
        <v>1</v>
      </c>
      <c r="B5" s="33" t="s">
        <v>19</v>
      </c>
      <c r="C5" s="33"/>
      <c r="D5" s="5" t="s">
        <v>20</v>
      </c>
      <c r="E5" s="6" t="s">
        <v>21</v>
      </c>
      <c r="F5" s="7">
        <v>2</v>
      </c>
      <c r="G5" s="8">
        <v>71300</v>
      </c>
      <c r="H5" s="9">
        <v>68700</v>
      </c>
      <c r="I5" s="9">
        <v>70000</v>
      </c>
      <c r="J5" s="14"/>
      <c r="K5" s="14"/>
      <c r="L5" s="14">
        <f t="shared" ref="L5:L14" si="0">AVERAGE(G5:I5)</f>
        <v>70000</v>
      </c>
      <c r="M5" s="19">
        <f t="shared" ref="M5:M14" si="1">SQRT(((SUM((POWER(I5-L5,2)),(POWER(H5-L5,2)),(POWER(G5-L5,2)))/(COLUMNS(G5:I5)-1))))</f>
        <v>1300</v>
      </c>
      <c r="N5" s="19">
        <f t="shared" ref="N5:N14" si="2">M5/L5*100</f>
        <v>1.8571428571428601</v>
      </c>
      <c r="O5" s="20">
        <f t="shared" ref="O5:O14" si="3">ROUND(L5,2)</f>
        <v>70000</v>
      </c>
      <c r="P5" s="20">
        <f t="shared" ref="P5:P14" si="4">O5*F5</f>
        <v>140000</v>
      </c>
    </row>
    <row r="6" spans="1:16" s="1" customFormat="1" ht="27" customHeight="1">
      <c r="A6" s="4">
        <v>2</v>
      </c>
      <c r="B6" s="33" t="s">
        <v>22</v>
      </c>
      <c r="C6" s="33"/>
      <c r="D6" s="5" t="s">
        <v>20</v>
      </c>
      <c r="E6" s="6" t="s">
        <v>21</v>
      </c>
      <c r="F6" s="7">
        <v>1</v>
      </c>
      <c r="G6" s="8">
        <v>32550</v>
      </c>
      <c r="H6" s="9">
        <v>31450</v>
      </c>
      <c r="I6" s="9">
        <v>32000</v>
      </c>
      <c r="J6" s="14"/>
      <c r="K6" s="14"/>
      <c r="L6" s="14">
        <f t="shared" si="0"/>
        <v>32000</v>
      </c>
      <c r="M6" s="19">
        <f t="shared" si="1"/>
        <v>550</v>
      </c>
      <c r="N6" s="19">
        <f t="shared" si="2"/>
        <v>1.71875</v>
      </c>
      <c r="O6" s="20">
        <f t="shared" si="3"/>
        <v>32000</v>
      </c>
      <c r="P6" s="20">
        <f t="shared" si="4"/>
        <v>32000</v>
      </c>
    </row>
    <row r="7" spans="1:16" s="1" customFormat="1" ht="27.95" customHeight="1">
      <c r="A7" s="4">
        <v>3</v>
      </c>
      <c r="B7" s="33" t="s">
        <v>23</v>
      </c>
      <c r="C7" s="33"/>
      <c r="D7" s="5" t="s">
        <v>20</v>
      </c>
      <c r="E7" s="6" t="s">
        <v>21</v>
      </c>
      <c r="F7" s="7">
        <v>1</v>
      </c>
      <c r="G7" s="8">
        <v>141000</v>
      </c>
      <c r="H7" s="9">
        <v>135000</v>
      </c>
      <c r="I7" s="9">
        <v>138000</v>
      </c>
      <c r="J7" s="14"/>
      <c r="K7" s="14"/>
      <c r="L7" s="14">
        <f t="shared" si="0"/>
        <v>138000</v>
      </c>
      <c r="M7" s="19">
        <f t="shared" si="1"/>
        <v>3000</v>
      </c>
      <c r="N7" s="19">
        <f t="shared" si="2"/>
        <v>2.1739130434782599</v>
      </c>
      <c r="O7" s="20">
        <f t="shared" si="3"/>
        <v>138000</v>
      </c>
      <c r="P7" s="20">
        <f t="shared" si="4"/>
        <v>138000</v>
      </c>
    </row>
    <row r="8" spans="1:16" s="1" customFormat="1" ht="36" customHeight="1">
      <c r="A8" s="4">
        <v>4</v>
      </c>
      <c r="B8" s="33" t="s">
        <v>24</v>
      </c>
      <c r="C8" s="33"/>
      <c r="D8" s="5" t="s">
        <v>20</v>
      </c>
      <c r="E8" s="6" t="s">
        <v>21</v>
      </c>
      <c r="F8" s="7">
        <v>1</v>
      </c>
      <c r="G8" s="8">
        <v>43440</v>
      </c>
      <c r="H8" s="9">
        <v>41560</v>
      </c>
      <c r="I8" s="9">
        <v>42500</v>
      </c>
      <c r="J8" s="14"/>
      <c r="K8" s="14"/>
      <c r="L8" s="14">
        <f t="shared" si="0"/>
        <v>42500</v>
      </c>
      <c r="M8" s="19">
        <f t="shared" si="1"/>
        <v>940</v>
      </c>
      <c r="N8" s="19">
        <f t="shared" si="2"/>
        <v>2.21176470588235</v>
      </c>
      <c r="O8" s="20">
        <f t="shared" si="3"/>
        <v>42500</v>
      </c>
      <c r="P8" s="20">
        <f t="shared" si="4"/>
        <v>42500</v>
      </c>
    </row>
    <row r="9" spans="1:16" s="1" customFormat="1" ht="35.1" customHeight="1">
      <c r="A9" s="4">
        <v>5</v>
      </c>
      <c r="B9" s="33" t="s">
        <v>25</v>
      </c>
      <c r="C9" s="33"/>
      <c r="D9" s="5" t="s">
        <v>20</v>
      </c>
      <c r="E9" s="6" t="s">
        <v>21</v>
      </c>
      <c r="F9" s="7">
        <v>1</v>
      </c>
      <c r="G9" s="8">
        <v>88700</v>
      </c>
      <c r="H9" s="9">
        <v>85300</v>
      </c>
      <c r="I9" s="9">
        <v>87000</v>
      </c>
      <c r="J9" s="14"/>
      <c r="K9" s="14"/>
      <c r="L9" s="14">
        <f t="shared" si="0"/>
        <v>87000</v>
      </c>
      <c r="M9" s="19">
        <f t="shared" si="1"/>
        <v>1700</v>
      </c>
      <c r="N9" s="19">
        <f t="shared" si="2"/>
        <v>1.9540229885057501</v>
      </c>
      <c r="O9" s="20">
        <f t="shared" si="3"/>
        <v>87000</v>
      </c>
      <c r="P9" s="20">
        <f t="shared" si="4"/>
        <v>87000</v>
      </c>
    </row>
    <row r="10" spans="1:16" s="1" customFormat="1" ht="45" customHeight="1">
      <c r="A10" s="4">
        <v>6</v>
      </c>
      <c r="B10" s="33" t="s">
        <v>26</v>
      </c>
      <c r="C10" s="33"/>
      <c r="D10" s="5" t="s">
        <v>20</v>
      </c>
      <c r="E10" s="6" t="s">
        <v>21</v>
      </c>
      <c r="F10" s="7">
        <v>1</v>
      </c>
      <c r="G10" s="8">
        <v>119000</v>
      </c>
      <c r="H10" s="9">
        <v>120500</v>
      </c>
      <c r="I10" s="9">
        <v>119750</v>
      </c>
      <c r="J10" s="14"/>
      <c r="K10" s="14"/>
      <c r="L10" s="14">
        <f t="shared" si="0"/>
        <v>119750</v>
      </c>
      <c r="M10" s="19">
        <f t="shared" si="1"/>
        <v>750</v>
      </c>
      <c r="N10" s="19">
        <f t="shared" si="2"/>
        <v>0.62630480167014602</v>
      </c>
      <c r="O10" s="20">
        <f t="shared" si="3"/>
        <v>119750</v>
      </c>
      <c r="P10" s="20">
        <f t="shared" si="4"/>
        <v>119750</v>
      </c>
    </row>
    <row r="11" spans="1:16" s="1" customFormat="1" ht="33.950000000000003" customHeight="1">
      <c r="A11" s="4">
        <v>7</v>
      </c>
      <c r="B11" s="33" t="s">
        <v>27</v>
      </c>
      <c r="C11" s="33"/>
      <c r="D11" s="5" t="s">
        <v>20</v>
      </c>
      <c r="E11" s="6" t="s">
        <v>28</v>
      </c>
      <c r="F11" s="7">
        <v>1</v>
      </c>
      <c r="G11" s="8">
        <v>35125</v>
      </c>
      <c r="H11" s="9">
        <v>35775</v>
      </c>
      <c r="I11" s="9">
        <v>35450</v>
      </c>
      <c r="J11" s="14"/>
      <c r="K11" s="14"/>
      <c r="L11" s="14">
        <f t="shared" si="0"/>
        <v>35450</v>
      </c>
      <c r="M11" s="19">
        <f t="shared" si="1"/>
        <v>325</v>
      </c>
      <c r="N11" s="19">
        <f t="shared" si="2"/>
        <v>0.91678420310296205</v>
      </c>
      <c r="O11" s="20">
        <f t="shared" si="3"/>
        <v>35450</v>
      </c>
      <c r="P11" s="20">
        <f t="shared" si="4"/>
        <v>35450</v>
      </c>
    </row>
    <row r="12" spans="1:16" s="1" customFormat="1" ht="38.1" customHeight="1">
      <c r="A12" s="4">
        <v>8</v>
      </c>
      <c r="B12" s="33" t="s">
        <v>29</v>
      </c>
      <c r="C12" s="33"/>
      <c r="D12" s="5" t="s">
        <v>20</v>
      </c>
      <c r="E12" s="6" t="s">
        <v>21</v>
      </c>
      <c r="F12" s="7">
        <v>1</v>
      </c>
      <c r="G12" s="8">
        <v>55750</v>
      </c>
      <c r="H12" s="9">
        <v>5425</v>
      </c>
      <c r="I12" s="9">
        <v>55000</v>
      </c>
      <c r="J12" s="14"/>
      <c r="K12" s="14"/>
      <c r="L12" s="14">
        <f t="shared" si="0"/>
        <v>38725</v>
      </c>
      <c r="M12" s="19">
        <f t="shared" si="1"/>
        <v>28841.083977548398</v>
      </c>
      <c r="N12" s="19">
        <f t="shared" si="2"/>
        <v>74.476653266748698</v>
      </c>
      <c r="O12" s="20">
        <f t="shared" si="3"/>
        <v>38725</v>
      </c>
      <c r="P12" s="20">
        <f t="shared" si="4"/>
        <v>38725</v>
      </c>
    </row>
    <row r="13" spans="1:16" s="1" customFormat="1" ht="29.1" customHeight="1">
      <c r="A13" s="4">
        <v>9</v>
      </c>
      <c r="B13" s="33" t="s">
        <v>30</v>
      </c>
      <c r="C13" s="33"/>
      <c r="D13" s="5" t="s">
        <v>20</v>
      </c>
      <c r="E13" s="6" t="s">
        <v>21</v>
      </c>
      <c r="F13" s="7">
        <v>1</v>
      </c>
      <c r="G13" s="8">
        <v>80450</v>
      </c>
      <c r="H13" s="9">
        <v>79550</v>
      </c>
      <c r="I13" s="9">
        <v>80000</v>
      </c>
      <c r="J13" s="14"/>
      <c r="K13" s="14"/>
      <c r="L13" s="14">
        <f t="shared" si="0"/>
        <v>80000</v>
      </c>
      <c r="M13" s="19">
        <f t="shared" si="1"/>
        <v>450</v>
      </c>
      <c r="N13" s="19">
        <f t="shared" si="2"/>
        <v>0.5625</v>
      </c>
      <c r="O13" s="20">
        <f t="shared" si="3"/>
        <v>80000</v>
      </c>
      <c r="P13" s="20">
        <f t="shared" si="4"/>
        <v>80000</v>
      </c>
    </row>
    <row r="14" spans="1:16" s="1" customFormat="1" ht="15.75">
      <c r="A14" s="4">
        <v>10</v>
      </c>
      <c r="B14" s="33" t="s">
        <v>31</v>
      </c>
      <c r="C14" s="33"/>
      <c r="D14" s="5" t="s">
        <v>20</v>
      </c>
      <c r="E14" s="6" t="s">
        <v>21</v>
      </c>
      <c r="F14" s="7">
        <v>1</v>
      </c>
      <c r="G14" s="8">
        <v>123750</v>
      </c>
      <c r="H14" s="9">
        <v>116850</v>
      </c>
      <c r="I14" s="9">
        <v>120300</v>
      </c>
      <c r="J14" s="14"/>
      <c r="K14" s="14"/>
      <c r="L14" s="14">
        <f t="shared" si="0"/>
        <v>120300</v>
      </c>
      <c r="M14" s="19">
        <f t="shared" si="1"/>
        <v>3450</v>
      </c>
      <c r="N14" s="19">
        <f t="shared" si="2"/>
        <v>2.8678304239401502</v>
      </c>
      <c r="O14" s="20">
        <f t="shared" si="3"/>
        <v>120300</v>
      </c>
      <c r="P14" s="20">
        <f t="shared" si="4"/>
        <v>120300</v>
      </c>
    </row>
    <row r="15" spans="1:16" s="1" customFormat="1" ht="21" customHeight="1">
      <c r="A15" s="10"/>
      <c r="B15" s="34"/>
      <c r="C15" s="34"/>
      <c r="D15" s="11"/>
      <c r="E15" s="12"/>
      <c r="F15" s="13"/>
      <c r="G15" s="14"/>
      <c r="H15" s="15"/>
      <c r="I15" s="14"/>
      <c r="J15" s="14"/>
      <c r="K15" s="14"/>
      <c r="L15" s="14"/>
      <c r="M15" s="19"/>
      <c r="N15" s="19"/>
      <c r="O15" s="20"/>
      <c r="P15" s="20">
        <f>SUM(P5:P14)</f>
        <v>833725</v>
      </c>
    </row>
    <row r="16" spans="1:16" s="1" customFormat="1" ht="21" customHeight="1">
      <c r="A16" s="10"/>
    </row>
    <row r="17" spans="1:15" ht="27.95" customHeight="1">
      <c r="A17" s="35" t="s">
        <v>32</v>
      </c>
      <c r="B17" s="35"/>
      <c r="C17" s="35"/>
      <c r="D17" s="35"/>
      <c r="E17" s="35"/>
      <c r="F17" s="35"/>
      <c r="G17" s="35"/>
      <c r="H17" s="35"/>
      <c r="I17" s="21">
        <f>P15</f>
        <v>833725</v>
      </c>
      <c r="J17" s="22"/>
      <c r="K17" s="23">
        <f>O15</f>
        <v>0</v>
      </c>
      <c r="L17" s="24" t="s">
        <v>33</v>
      </c>
      <c r="M17" s="24"/>
      <c r="N17" s="24"/>
      <c r="O17" s="25"/>
    </row>
    <row r="18" spans="1:15" ht="28.5" customHeight="1">
      <c r="A18" s="36" t="s">
        <v>34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15.75">
      <c r="A19" s="16"/>
    </row>
    <row r="20" spans="1:15" ht="15.75">
      <c r="A20" s="16"/>
    </row>
  </sheetData>
  <mergeCells count="23">
    <mergeCell ref="B15:C15"/>
    <mergeCell ref="A17:H17"/>
    <mergeCell ref="A18:O18"/>
    <mergeCell ref="A3:A4"/>
    <mergeCell ref="D3:D4"/>
    <mergeCell ref="E3:E4"/>
    <mergeCell ref="F3:F4"/>
    <mergeCell ref="B3:C4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N1:P1"/>
    <mergeCell ref="A2:P2"/>
    <mergeCell ref="G3:I3"/>
    <mergeCell ref="L3:N3"/>
    <mergeCell ref="O3:P3"/>
  </mergeCells>
  <pageMargins left="0.7" right="0.7" top="0.75" bottom="0.75" header="0.3" footer="0.3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Учитель</cp:lastModifiedBy>
  <cp:revision>3</cp:revision>
  <cp:lastPrinted>2025-02-06T06:36:00Z</cp:lastPrinted>
  <dcterms:created xsi:type="dcterms:W3CDTF">2014-05-19T23:28:00Z</dcterms:created>
  <dcterms:modified xsi:type="dcterms:W3CDTF">2025-04-10T05:41:51Z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3618DE1D43214A03BC1EB54E45DBF3C3_13</vt:lpwstr>
  </property>
  <property fmtid="{D5CDD505-2E9C-101B-9397-08002B2CF9AE}" pid="3" name="KSOProductBuildVer">
    <vt:lpwstr>1049-12.2.0.20782</vt:lpwstr>
  </property>
</Properties>
</file>