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GBUH\Obmen\Закупки 2025 год\Монтаж системы видеонаблюдения с распознованием лиц\Для размещения\"/>
    </mc:Choice>
  </mc:AlternateContent>
  <bookViews>
    <workbookView xWindow="0" yWindow="0" windowWidth="28800" windowHeight="12015"/>
  </bookViews>
  <sheets>
    <sheet name="НМЦД" sheetId="1" r:id="rId1"/>
  </sheets>
  <calcPr calcId="162913" calcOnSave="0" concurrentCalc="0"/>
</workbook>
</file>

<file path=xl/calcChain.xml><?xml version="1.0" encoding="utf-8"?>
<calcChain xmlns="http://schemas.openxmlformats.org/spreadsheetml/2006/main">
  <c r="K22" i="1" l="1"/>
  <c r="N22" i="1"/>
  <c r="O22" i="1"/>
  <c r="L22" i="1"/>
  <c r="M22" i="1"/>
  <c r="K5" i="1"/>
  <c r="N5" i="1"/>
  <c r="O5" i="1"/>
  <c r="K6" i="1"/>
  <c r="N6" i="1"/>
  <c r="O6" i="1"/>
  <c r="K7" i="1"/>
  <c r="N7" i="1"/>
  <c r="O7" i="1"/>
  <c r="K8" i="1"/>
  <c r="N8" i="1"/>
  <c r="O8" i="1"/>
  <c r="K9" i="1"/>
  <c r="N9" i="1"/>
  <c r="O9" i="1"/>
  <c r="K10" i="1"/>
  <c r="N10" i="1"/>
  <c r="O10" i="1"/>
  <c r="K11" i="1"/>
  <c r="N11" i="1"/>
  <c r="O11" i="1"/>
  <c r="K12" i="1"/>
  <c r="L12" i="1"/>
  <c r="M12" i="1"/>
  <c r="K13" i="1"/>
  <c r="N13" i="1"/>
  <c r="O13" i="1"/>
  <c r="K14" i="1"/>
  <c r="N14" i="1"/>
  <c r="O14" i="1"/>
  <c r="K15" i="1"/>
  <c r="N15" i="1"/>
  <c r="O15" i="1"/>
  <c r="K16" i="1"/>
  <c r="N16" i="1"/>
  <c r="O16" i="1"/>
  <c r="K17" i="1"/>
  <c r="N17" i="1"/>
  <c r="O17" i="1"/>
  <c r="K18" i="1"/>
  <c r="N18" i="1"/>
  <c r="O18" i="1"/>
  <c r="K19" i="1"/>
  <c r="L19" i="1"/>
  <c r="M19" i="1"/>
  <c r="K20" i="1"/>
  <c r="N20" i="1"/>
  <c r="O20" i="1"/>
  <c r="K21" i="1"/>
  <c r="N21" i="1"/>
  <c r="O21" i="1"/>
  <c r="K23" i="1"/>
  <c r="N23" i="1"/>
  <c r="O23" i="1"/>
  <c r="L15" i="1"/>
  <c r="M15" i="1"/>
  <c r="L5" i="1"/>
  <c r="M5" i="1"/>
  <c r="L20" i="1"/>
  <c r="M20" i="1"/>
  <c r="L8" i="1"/>
  <c r="M8" i="1"/>
  <c r="L9" i="1"/>
  <c r="M9" i="1"/>
  <c r="L14" i="1"/>
  <c r="M14" i="1"/>
  <c r="L21" i="1"/>
  <c r="M21" i="1"/>
  <c r="L17" i="1"/>
  <c r="M17" i="1"/>
  <c r="L11" i="1"/>
  <c r="M11" i="1"/>
  <c r="L10" i="1"/>
  <c r="M10" i="1"/>
  <c r="L16" i="1"/>
  <c r="M16" i="1"/>
  <c r="L23" i="1"/>
  <c r="M23" i="1"/>
  <c r="N12" i="1"/>
  <c r="O12" i="1"/>
  <c r="L7" i="1"/>
  <c r="M7" i="1"/>
  <c r="L18" i="1"/>
  <c r="M18" i="1"/>
  <c r="N19" i="1"/>
  <c r="O19" i="1"/>
  <c r="L6" i="1"/>
  <c r="M6" i="1"/>
  <c r="L13" i="1"/>
  <c r="M13" i="1"/>
  <c r="O24" i="1"/>
  <c r="K26" i="1"/>
</calcChain>
</file>

<file path=xl/sharedStrings.xml><?xml version="1.0" encoding="utf-8"?>
<sst xmlns="http://schemas.openxmlformats.org/spreadsheetml/2006/main" count="79" uniqueCount="45">
  <si>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</si>
  <si>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</si>
  <si>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</si>
  <si>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</si>
  <si>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</si>
  <si>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</si>
  <si>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</si>
  <si>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</si>
  <si>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</si>
  <si>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</si>
  <si>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</si>
  <si>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</si>
  <si>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</si>
  <si>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</si>
  <si>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</si>
  <si>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</si>
  <si>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</si>
  <si>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</si>
  <si>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</si>
  <si>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</si>
  <si>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</si>
  <si>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</t>
  </si>
  <si>
    <t>шт.</t>
  </si>
  <si>
    <t xml:space="preserve">Приложение № 2 к Извещению      </t>
  </si>
  <si>
    <t>Монтаж камеры видеонаблюдения</t>
  </si>
  <si>
    <t>Прокладка кабеля</t>
  </si>
  <si>
    <t>Настройка видеорегистратора и системы распознавания лиц</t>
  </si>
  <si>
    <t>м.</t>
  </si>
  <si>
    <t>Блок розеток 19" на 8 гнезд 220В EURO, выключатель</t>
  </si>
  <si>
    <t>Кабель Netlan f/utp 4 пары, Кат.5e</t>
  </si>
  <si>
    <t>Кабель-канал с двойным замком 20х10мм</t>
  </si>
  <si>
    <t>Коробка универсальная монтажная</t>
  </si>
  <si>
    <t>4 Тбайт жесткий диск WD40PURZ серии WD Purple для систем видеонаблюдения</t>
  </si>
  <si>
    <t>Модуль распознавания лиц Face Recognition 2.0</t>
  </si>
  <si>
    <t>Полка стационарная для напольных шкафов глубиной 800 мм</t>
  </si>
  <si>
    <t>Сегмент мачты вынос для камер видеонаблюдения</t>
  </si>
  <si>
    <t>Шкаф напольный 19", 18 U</t>
  </si>
  <si>
    <t>IP-видеокамера TR-D3253WDZIR3 v2 (D) 2.7-13.5 - 5МП IP-камера TRASSIR</t>
  </si>
  <si>
    <t>PoE Инжектор Mikrotik</t>
  </si>
  <si>
    <t xml:space="preserve">ИБП ExeGate Pure Sine Wave SinePowerа </t>
  </si>
  <si>
    <t>23.8" Монитор LG 24MS500-B</t>
  </si>
  <si>
    <t>Видеорегистратор Trassir NeuroStation Compact RE</t>
  </si>
  <si>
    <t>Управляемый коммутатор уровня 2 SNR-S2962-24T</t>
  </si>
  <si>
    <t>Мышь беспроводная Acer OMR010</t>
  </si>
  <si>
    <t xml:space="preserve">Обоснование начальной (максимальной) цены Договора на монтаж систем видеонаблюдения с распознаванием лиц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</si>
</sst>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"/>
  </numFmts>
  <fonts count="17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7" zoomScaleNormal="100" workbookViewId="0">
      <selection activeCell="H24" sqref="H24"/>
    </sheetView>
  </sheetViews>
  <sheetFormatPr defaultColWidth="9.140625" defaultRowHeight="12.75" x14ac:dyDescent="0.2"/>
  <cols>
    <col min="1" max="1" width="3.140625" style="1" bestFit="1" customWidth="1"/>
    <col min="2" max="2" width="41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0"/>
      <c r="L1" s="30"/>
      <c r="M1" s="35" t="s">
        <v>23</v>
      </c>
      <c r="N1" s="36"/>
      <c r="O1" s="36"/>
    </row>
    <row r="2" spans="1:15" ht="39.75" customHeight="1" x14ac:dyDescent="0.2">
      <c r="A2" s="40" t="s">
        <v>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51" customHeight="1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/>
      <c r="H3" s="41"/>
      <c r="I3" s="2"/>
      <c r="J3" s="2"/>
      <c r="K3" s="43" t="s">
        <v>6</v>
      </c>
      <c r="L3" s="43"/>
      <c r="M3" s="43"/>
      <c r="N3" s="44" t="s">
        <v>7</v>
      </c>
      <c r="O3" s="44"/>
    </row>
    <row r="4" spans="1:15" ht="144" customHeight="1" x14ac:dyDescent="0.2">
      <c r="A4" s="41"/>
      <c r="B4" s="42"/>
      <c r="C4" s="41"/>
      <c r="D4" s="42"/>
      <c r="E4" s="42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31">
        <v>1</v>
      </c>
      <c r="B5" s="27" t="s">
        <v>24</v>
      </c>
      <c r="C5" s="25" t="s">
        <v>20</v>
      </c>
      <c r="D5" s="24" t="s">
        <v>21</v>
      </c>
      <c r="E5" s="27">
        <v>1</v>
      </c>
      <c r="F5" s="28">
        <v>8000</v>
      </c>
      <c r="G5" s="7">
        <v>10580</v>
      </c>
      <c r="H5" s="7">
        <v>9200</v>
      </c>
      <c r="I5" s="7"/>
      <c r="J5" s="7"/>
      <c r="K5" s="7">
        <f t="shared" ref="K5:K10" si="0">AVERAGE(F5:H5)</f>
        <v>9260</v>
      </c>
      <c r="L5" s="9">
        <f t="shared" ref="L5:L10" si="1">SQRT(((SUM((POWER(H5-K5,2)),(POWER(G5-K5,2)),(POWER(F5-K5,2)))/(COLUMNS(F5:H5)-1))))</f>
        <v>1291.0460874810008</v>
      </c>
      <c r="M5" s="9">
        <f t="shared" ref="M5:M10" si="2">L5/K5*100</f>
        <v>13.942182370205192</v>
      </c>
      <c r="N5" s="10">
        <f>ROUND(K5,2)</f>
        <v>9260</v>
      </c>
      <c r="O5" s="10">
        <f t="shared" ref="O5:O10" si="3">N5*E5</f>
        <v>9260</v>
      </c>
    </row>
    <row r="6" spans="1:15" s="4" customFormat="1" ht="31.5" x14ac:dyDescent="0.25">
      <c r="A6" s="21">
        <v>2</v>
      </c>
      <c r="B6" s="27" t="s">
        <v>25</v>
      </c>
      <c r="C6" s="25" t="s">
        <v>20</v>
      </c>
      <c r="D6" s="33" t="s">
        <v>27</v>
      </c>
      <c r="E6" s="27">
        <v>65</v>
      </c>
      <c r="F6" s="29">
        <v>60</v>
      </c>
      <c r="G6" s="7">
        <v>79.349999999999994</v>
      </c>
      <c r="H6" s="7">
        <v>69</v>
      </c>
      <c r="I6" s="7"/>
      <c r="J6" s="7"/>
      <c r="K6" s="7">
        <f t="shared" si="0"/>
        <v>69.45</v>
      </c>
      <c r="L6" s="9">
        <f t="shared" si="1"/>
        <v>9.6828456561075029</v>
      </c>
      <c r="M6" s="9">
        <f t="shared" si="2"/>
        <v>13.942182370205186</v>
      </c>
      <c r="N6" s="10">
        <f t="shared" ref="N6:N10" si="4">ROUND(K6,2)</f>
        <v>69.45</v>
      </c>
      <c r="O6" s="10">
        <f t="shared" si="3"/>
        <v>4514.25</v>
      </c>
    </row>
    <row r="7" spans="1:15" s="4" customFormat="1" ht="31.5" x14ac:dyDescent="0.25">
      <c r="A7" s="21">
        <v>3</v>
      </c>
      <c r="B7" s="27" t="s">
        <v>26</v>
      </c>
      <c r="C7" s="25" t="s">
        <v>20</v>
      </c>
      <c r="D7" s="24" t="s">
        <v>22</v>
      </c>
      <c r="E7" s="27">
        <v>1</v>
      </c>
      <c r="F7" s="28">
        <v>81957</v>
      </c>
      <c r="G7" s="7">
        <v>92575</v>
      </c>
      <c r="H7" s="7">
        <v>80500</v>
      </c>
      <c r="I7" s="7"/>
      <c r="J7" s="7"/>
      <c r="K7" s="7">
        <f t="shared" si="0"/>
        <v>85010.666666666672</v>
      </c>
      <c r="L7" s="9">
        <f t="shared" si="1"/>
        <v>6591.2871530023122</v>
      </c>
      <c r="M7" s="9">
        <f t="shared" si="2"/>
        <v>7.7534824880826472</v>
      </c>
      <c r="N7" s="10">
        <f t="shared" si="4"/>
        <v>85010.67</v>
      </c>
      <c r="O7" s="10">
        <f t="shared" si="3"/>
        <v>85010.67</v>
      </c>
    </row>
    <row r="8" spans="1:15" s="4" customFormat="1" ht="56.25" customHeight="1" x14ac:dyDescent="0.25">
      <c r="A8" s="21">
        <v>4</v>
      </c>
      <c r="B8" s="27" t="s">
        <v>28</v>
      </c>
      <c r="C8" s="25" t="s">
        <v>20</v>
      </c>
      <c r="D8" s="24" t="s">
        <v>22</v>
      </c>
      <c r="E8" s="27">
        <v>1</v>
      </c>
      <c r="F8" s="28">
        <v>3240</v>
      </c>
      <c r="G8" s="7">
        <v>4284.8999999999996</v>
      </c>
      <c r="H8" s="7">
        <v>3726</v>
      </c>
      <c r="I8" s="7"/>
      <c r="J8" s="7"/>
      <c r="K8" s="7">
        <f t="shared" si="0"/>
        <v>3750.2999999999997</v>
      </c>
      <c r="L8" s="9">
        <f t="shared" si="1"/>
        <v>522.8736654298051</v>
      </c>
      <c r="M8" s="9">
        <f t="shared" si="2"/>
        <v>13.942182370205186</v>
      </c>
      <c r="N8" s="10">
        <f t="shared" si="4"/>
        <v>3750.3</v>
      </c>
      <c r="O8" s="10">
        <f t="shared" si="3"/>
        <v>3750.3</v>
      </c>
    </row>
    <row r="9" spans="1:15" s="4" customFormat="1" ht="88.5" customHeight="1" x14ac:dyDescent="0.25">
      <c r="A9" s="21">
        <v>5</v>
      </c>
      <c r="B9" s="27" t="s">
        <v>29</v>
      </c>
      <c r="C9" s="25" t="s">
        <v>20</v>
      </c>
      <c r="D9" s="33" t="s">
        <v>27</v>
      </c>
      <c r="E9" s="27">
        <v>65</v>
      </c>
      <c r="F9" s="34">
        <v>45</v>
      </c>
      <c r="G9" s="7">
        <v>59.51</v>
      </c>
      <c r="H9" s="7">
        <v>51.75</v>
      </c>
      <c r="I9" s="7"/>
      <c r="J9" s="7"/>
      <c r="K9" s="7">
        <f t="shared" si="0"/>
        <v>52.086666666666666</v>
      </c>
      <c r="L9" s="9">
        <f t="shared" si="1"/>
        <v>7.2608562396822949</v>
      </c>
      <c r="M9" s="9">
        <f t="shared" si="2"/>
        <v>13.939951823273317</v>
      </c>
      <c r="N9" s="10">
        <f t="shared" si="4"/>
        <v>52.09</v>
      </c>
      <c r="O9" s="10">
        <f t="shared" si="3"/>
        <v>3385.8500000000004</v>
      </c>
    </row>
    <row r="10" spans="1:15" s="4" customFormat="1" ht="75.75" customHeight="1" x14ac:dyDescent="0.25">
      <c r="A10" s="21">
        <v>6</v>
      </c>
      <c r="B10" s="27" t="s">
        <v>30</v>
      </c>
      <c r="C10" s="25" t="s">
        <v>20</v>
      </c>
      <c r="D10" s="33" t="s">
        <v>27</v>
      </c>
      <c r="E10" s="27">
        <v>6</v>
      </c>
      <c r="F10" s="28">
        <v>84</v>
      </c>
      <c r="G10" s="32">
        <v>111.09</v>
      </c>
      <c r="H10" s="7">
        <v>96.6</v>
      </c>
      <c r="I10" s="7"/>
      <c r="J10" s="7"/>
      <c r="K10" s="7">
        <f t="shared" si="0"/>
        <v>97.23</v>
      </c>
      <c r="L10" s="9">
        <f t="shared" si="1"/>
        <v>13.555983918550512</v>
      </c>
      <c r="M10" s="9">
        <f t="shared" si="2"/>
        <v>13.942182370205195</v>
      </c>
      <c r="N10" s="10">
        <f t="shared" si="4"/>
        <v>97.23</v>
      </c>
      <c r="O10" s="10">
        <f t="shared" si="3"/>
        <v>583.38</v>
      </c>
    </row>
    <row r="11" spans="1:15" s="4" customFormat="1" ht="75" customHeight="1" x14ac:dyDescent="0.25">
      <c r="A11" s="21">
        <v>7</v>
      </c>
      <c r="B11" s="27" t="s">
        <v>31</v>
      </c>
      <c r="C11" s="25" t="s">
        <v>20</v>
      </c>
      <c r="D11" s="24" t="s">
        <v>22</v>
      </c>
      <c r="E11" s="27">
        <v>1</v>
      </c>
      <c r="F11" s="28">
        <v>2603</v>
      </c>
      <c r="G11" s="7">
        <v>3442.47</v>
      </c>
      <c r="H11" s="7">
        <v>2993.45</v>
      </c>
      <c r="I11" s="7"/>
      <c r="J11" s="7"/>
      <c r="K11" s="7">
        <f t="shared" ref="K11" si="5">AVERAGE(F11:H11)</f>
        <v>3012.9733333333329</v>
      </c>
      <c r="L11" s="9">
        <f t="shared" ref="L11" si="6">SQRT(((SUM((POWER(H11-K11,2)),(POWER(G11-K11,2)),(POWER(F11-K11,2)))/(COLUMNS(F11:H11)-1))))</f>
        <v>420.07539874805008</v>
      </c>
      <c r="M11" s="9">
        <f t="shared" ref="M11" si="7">L11/K11*100</f>
        <v>13.942220931750146</v>
      </c>
      <c r="N11" s="10">
        <f>ROUND(K11,2)</f>
        <v>3012.97</v>
      </c>
      <c r="O11" s="10">
        <f t="shared" ref="O11" si="8">N11*E11</f>
        <v>3012.97</v>
      </c>
    </row>
    <row r="12" spans="1:15" s="4" customFormat="1" ht="74.25" customHeight="1" x14ac:dyDescent="0.25">
      <c r="A12" s="21">
        <v>8</v>
      </c>
      <c r="B12" s="27" t="s">
        <v>32</v>
      </c>
      <c r="C12" s="25" t="s">
        <v>20</v>
      </c>
      <c r="D12" s="24" t="s">
        <v>22</v>
      </c>
      <c r="E12" s="27">
        <v>2</v>
      </c>
      <c r="F12" s="28">
        <v>11900</v>
      </c>
      <c r="G12" s="7">
        <v>15737.75</v>
      </c>
      <c r="H12" s="7">
        <v>13685</v>
      </c>
      <c r="I12" s="7"/>
      <c r="J12" s="7"/>
      <c r="K12" s="7">
        <f t="shared" ref="K12:K23" si="9">AVERAGE(F12:H12)</f>
        <v>13774.25</v>
      </c>
      <c r="L12" s="9">
        <f t="shared" ref="L12:L23" si="10">SQRT(((SUM((POWER(H12-K12,2)),(POWER(G12-K12,2)),(POWER(F12-K12,2)))/(COLUMNS(F12:H12)-1))))</f>
        <v>1920.4310551279887</v>
      </c>
      <c r="M12" s="9">
        <f t="shared" ref="M12:M23" si="11">L12/K12*100</f>
        <v>13.942182370205192</v>
      </c>
      <c r="N12" s="10">
        <f t="shared" ref="N12:N23" si="12">ROUND(K12,2)</f>
        <v>13774.25</v>
      </c>
      <c r="O12" s="10">
        <f t="shared" ref="O12:O23" si="13">N12*E12</f>
        <v>27548.5</v>
      </c>
    </row>
    <row r="13" spans="1:15" s="4" customFormat="1" ht="57" customHeight="1" x14ac:dyDescent="0.25">
      <c r="A13" s="21">
        <v>9</v>
      </c>
      <c r="B13" s="27" t="s">
        <v>33</v>
      </c>
      <c r="C13" s="25" t="s">
        <v>20</v>
      </c>
      <c r="D13" s="24" t="s">
        <v>22</v>
      </c>
      <c r="E13" s="27">
        <v>1</v>
      </c>
      <c r="F13" s="28">
        <v>79200</v>
      </c>
      <c r="G13" s="7">
        <v>104742</v>
      </c>
      <c r="H13" s="7">
        <v>91080</v>
      </c>
      <c r="I13" s="7"/>
      <c r="J13" s="7"/>
      <c r="K13" s="7">
        <f t="shared" si="9"/>
        <v>91674</v>
      </c>
      <c r="L13" s="9">
        <f t="shared" si="10"/>
        <v>12781.356266061908</v>
      </c>
      <c r="M13" s="9">
        <f t="shared" si="11"/>
        <v>13.942182370205192</v>
      </c>
      <c r="N13" s="10">
        <f t="shared" si="12"/>
        <v>91674</v>
      </c>
      <c r="O13" s="10">
        <f t="shared" si="13"/>
        <v>91674</v>
      </c>
    </row>
    <row r="14" spans="1:15" s="4" customFormat="1" ht="56.25" customHeight="1" x14ac:dyDescent="0.25">
      <c r="A14" s="21">
        <v>10</v>
      </c>
      <c r="B14" s="27" t="s">
        <v>34</v>
      </c>
      <c r="C14" s="25" t="s">
        <v>20</v>
      </c>
      <c r="D14" s="24" t="s">
        <v>22</v>
      </c>
      <c r="E14" s="27">
        <v>1</v>
      </c>
      <c r="F14" s="28">
        <v>3132</v>
      </c>
      <c r="G14" s="7">
        <v>4142.07</v>
      </c>
      <c r="H14" s="7">
        <v>3601.8</v>
      </c>
      <c r="I14" s="7"/>
      <c r="J14" s="7"/>
      <c r="K14" s="7">
        <f t="shared" si="9"/>
        <v>3625.2899999999995</v>
      </c>
      <c r="L14" s="9">
        <f t="shared" si="10"/>
        <v>505.44454324881167</v>
      </c>
      <c r="M14" s="9">
        <f t="shared" si="11"/>
        <v>13.942182370205188</v>
      </c>
      <c r="N14" s="10">
        <f t="shared" si="12"/>
        <v>3625.29</v>
      </c>
      <c r="O14" s="10">
        <f t="shared" si="13"/>
        <v>3625.29</v>
      </c>
    </row>
    <row r="15" spans="1:15" s="4" customFormat="1" ht="61.5" customHeight="1" x14ac:dyDescent="0.25">
      <c r="A15" s="21">
        <v>11</v>
      </c>
      <c r="B15" s="27" t="s">
        <v>35</v>
      </c>
      <c r="C15" s="25" t="s">
        <v>20</v>
      </c>
      <c r="D15" s="24" t="s">
        <v>22</v>
      </c>
      <c r="E15" s="27">
        <v>1</v>
      </c>
      <c r="F15" s="28">
        <v>1120</v>
      </c>
      <c r="G15" s="7">
        <v>1481.2</v>
      </c>
      <c r="H15" s="7">
        <v>1288</v>
      </c>
      <c r="I15" s="7"/>
      <c r="J15" s="7"/>
      <c r="K15" s="7">
        <f t="shared" si="9"/>
        <v>1296.3999999999999</v>
      </c>
      <c r="L15" s="9">
        <f t="shared" si="10"/>
        <v>180.74645224734013</v>
      </c>
      <c r="M15" s="9">
        <f t="shared" si="11"/>
        <v>13.942182370205195</v>
      </c>
      <c r="N15" s="10">
        <f t="shared" si="12"/>
        <v>1296.4000000000001</v>
      </c>
      <c r="O15" s="10">
        <f t="shared" si="13"/>
        <v>1296.4000000000001</v>
      </c>
    </row>
    <row r="16" spans="1:15" s="4" customFormat="1" ht="60.75" customHeight="1" x14ac:dyDescent="0.25">
      <c r="A16" s="21">
        <v>12</v>
      </c>
      <c r="B16" s="27" t="s">
        <v>36</v>
      </c>
      <c r="C16" s="25" t="s">
        <v>20</v>
      </c>
      <c r="D16" s="24" t="s">
        <v>22</v>
      </c>
      <c r="E16" s="27">
        <v>1</v>
      </c>
      <c r="F16" s="28">
        <v>40950</v>
      </c>
      <c r="G16" s="7">
        <v>54156.38</v>
      </c>
      <c r="H16" s="7">
        <v>47092.5</v>
      </c>
      <c r="I16" s="7"/>
      <c r="J16" s="7"/>
      <c r="K16" s="7">
        <f t="shared" si="9"/>
        <v>47399.626666666671</v>
      </c>
      <c r="L16" s="9">
        <f t="shared" si="10"/>
        <v>6608.5447163602757</v>
      </c>
      <c r="M16" s="9">
        <f t="shared" si="11"/>
        <v>13.942187272558565</v>
      </c>
      <c r="N16" s="10">
        <f t="shared" si="12"/>
        <v>47399.63</v>
      </c>
      <c r="O16" s="10">
        <f t="shared" si="13"/>
        <v>47399.63</v>
      </c>
    </row>
    <row r="17" spans="1:15" s="4" customFormat="1" ht="75" customHeight="1" x14ac:dyDescent="0.25">
      <c r="A17" s="21">
        <v>13</v>
      </c>
      <c r="B17" s="27" t="s">
        <v>37</v>
      </c>
      <c r="C17" s="25" t="s">
        <v>20</v>
      </c>
      <c r="D17" s="24" t="s">
        <v>22</v>
      </c>
      <c r="E17" s="27">
        <v>1</v>
      </c>
      <c r="F17" s="28">
        <v>45698</v>
      </c>
      <c r="G17" s="7">
        <v>60435.61</v>
      </c>
      <c r="H17" s="7">
        <v>52552.7</v>
      </c>
      <c r="I17" s="7"/>
      <c r="J17" s="7"/>
      <c r="K17" s="7">
        <f t="shared" si="9"/>
        <v>52895.436666666668</v>
      </c>
      <c r="L17" s="9">
        <f t="shared" si="10"/>
        <v>7374.7805692802376</v>
      </c>
      <c r="M17" s="9">
        <f t="shared" si="11"/>
        <v>13.942186763206424</v>
      </c>
      <c r="N17" s="10">
        <f t="shared" si="12"/>
        <v>52895.44</v>
      </c>
      <c r="O17" s="10">
        <f t="shared" si="13"/>
        <v>52895.44</v>
      </c>
    </row>
    <row r="18" spans="1:15" s="4" customFormat="1" ht="57.75" customHeight="1" x14ac:dyDescent="0.25">
      <c r="A18" s="21">
        <v>14</v>
      </c>
      <c r="B18" s="27" t="s">
        <v>38</v>
      </c>
      <c r="C18" s="25" t="s">
        <v>20</v>
      </c>
      <c r="D18" s="24" t="s">
        <v>22</v>
      </c>
      <c r="E18" s="27">
        <v>1</v>
      </c>
      <c r="F18" s="28">
        <v>1422</v>
      </c>
      <c r="G18" s="7">
        <v>1880.6</v>
      </c>
      <c r="H18" s="7">
        <v>1635.3</v>
      </c>
      <c r="I18" s="7"/>
      <c r="J18" s="7"/>
      <c r="K18" s="7">
        <f t="shared" si="9"/>
        <v>1645.9666666666665</v>
      </c>
      <c r="L18" s="9">
        <f t="shared" si="10"/>
        <v>229.48599812043722</v>
      </c>
      <c r="M18" s="9">
        <f t="shared" si="11"/>
        <v>13.942323545663374</v>
      </c>
      <c r="N18" s="10">
        <f t="shared" si="12"/>
        <v>1645.97</v>
      </c>
      <c r="O18" s="10">
        <f t="shared" si="13"/>
        <v>1645.97</v>
      </c>
    </row>
    <row r="19" spans="1:15" s="4" customFormat="1" ht="74.25" customHeight="1" x14ac:dyDescent="0.25">
      <c r="A19" s="21">
        <v>15</v>
      </c>
      <c r="B19" s="27" t="s">
        <v>39</v>
      </c>
      <c r="C19" s="25" t="s">
        <v>20</v>
      </c>
      <c r="D19" s="24" t="s">
        <v>22</v>
      </c>
      <c r="E19" s="27">
        <v>1</v>
      </c>
      <c r="F19" s="28">
        <v>35085</v>
      </c>
      <c r="G19" s="7">
        <v>46399.91</v>
      </c>
      <c r="H19" s="7">
        <v>40347.75</v>
      </c>
      <c r="I19" s="7"/>
      <c r="J19" s="7"/>
      <c r="K19" s="7">
        <f t="shared" si="9"/>
        <v>40610.886666666665</v>
      </c>
      <c r="L19" s="9">
        <f t="shared" si="10"/>
        <v>5662.0427193755222</v>
      </c>
      <c r="M19" s="9">
        <f t="shared" si="11"/>
        <v>13.942179509276551</v>
      </c>
      <c r="N19" s="10">
        <f t="shared" si="12"/>
        <v>40610.89</v>
      </c>
      <c r="O19" s="10">
        <f t="shared" si="13"/>
        <v>40610.89</v>
      </c>
    </row>
    <row r="20" spans="1:15" s="4" customFormat="1" ht="73.5" customHeight="1" x14ac:dyDescent="0.25">
      <c r="A20" s="21">
        <v>16</v>
      </c>
      <c r="B20" s="27" t="s">
        <v>40</v>
      </c>
      <c r="C20" s="25" t="s">
        <v>20</v>
      </c>
      <c r="D20" s="24" t="s">
        <v>22</v>
      </c>
      <c r="E20" s="27">
        <v>1</v>
      </c>
      <c r="F20" s="28">
        <v>13499</v>
      </c>
      <c r="G20" s="7">
        <v>17852.43</v>
      </c>
      <c r="H20" s="7">
        <v>15523.85</v>
      </c>
      <c r="I20" s="7"/>
      <c r="J20" s="7"/>
      <c r="K20" s="7">
        <f t="shared" si="9"/>
        <v>15625.093333333332</v>
      </c>
      <c r="L20" s="9">
        <f t="shared" si="10"/>
        <v>2178.4801698967412</v>
      </c>
      <c r="M20" s="9">
        <f t="shared" si="11"/>
        <v>13.942189805992037</v>
      </c>
      <c r="N20" s="10">
        <f t="shared" si="12"/>
        <v>15625.09</v>
      </c>
      <c r="O20" s="10">
        <f t="shared" si="13"/>
        <v>15625.09</v>
      </c>
    </row>
    <row r="21" spans="1:15" s="4" customFormat="1" ht="76.5" customHeight="1" x14ac:dyDescent="0.25">
      <c r="A21" s="21">
        <v>17</v>
      </c>
      <c r="B21" s="27" t="s">
        <v>41</v>
      </c>
      <c r="C21" s="25" t="s">
        <v>20</v>
      </c>
      <c r="D21" s="24" t="s">
        <v>22</v>
      </c>
      <c r="E21" s="27">
        <v>1</v>
      </c>
      <c r="F21" s="28">
        <v>151190</v>
      </c>
      <c r="G21" s="7">
        <v>199948.78</v>
      </c>
      <c r="H21" s="7">
        <v>173868.5</v>
      </c>
      <c r="I21" s="7"/>
      <c r="J21" s="7"/>
      <c r="K21" s="7">
        <f t="shared" si="9"/>
        <v>175002.42666666667</v>
      </c>
      <c r="L21" s="9">
        <f t="shared" si="10"/>
        <v>24399.159801848367</v>
      </c>
      <c r="M21" s="9">
        <f t="shared" si="11"/>
        <v>13.942183698013693</v>
      </c>
      <c r="N21" s="10">
        <f t="shared" si="12"/>
        <v>175002.43</v>
      </c>
      <c r="O21" s="10">
        <f t="shared" si="13"/>
        <v>175002.43</v>
      </c>
    </row>
    <row r="22" spans="1:15" s="4" customFormat="1" ht="76.5" customHeight="1" x14ac:dyDescent="0.25">
      <c r="A22" s="21">
        <v>18</v>
      </c>
      <c r="B22" s="27" t="s">
        <v>42</v>
      </c>
      <c r="C22" s="25" t="s">
        <v>20</v>
      </c>
      <c r="D22" s="33" t="s">
        <v>22</v>
      </c>
      <c r="E22" s="27">
        <v>1</v>
      </c>
      <c r="F22" s="28">
        <v>21954</v>
      </c>
      <c r="G22" s="7">
        <v>29034.17</v>
      </c>
      <c r="H22" s="7">
        <v>25247.1</v>
      </c>
      <c r="I22" s="7"/>
      <c r="J22" s="7"/>
      <c r="K22" s="7">
        <f t="shared" si="9"/>
        <v>25411.756666666664</v>
      </c>
      <c r="L22" s="9">
        <f t="shared" si="10"/>
        <v>3542.9557816367574</v>
      </c>
      <c r="M22" s="9">
        <f t="shared" si="11"/>
        <v>13.942191514387334</v>
      </c>
      <c r="N22" s="10">
        <f t="shared" si="12"/>
        <v>25411.759999999998</v>
      </c>
      <c r="O22" s="10">
        <f t="shared" si="13"/>
        <v>25411.759999999998</v>
      </c>
    </row>
    <row r="23" spans="1:15" s="4" customFormat="1" ht="70.5" customHeight="1" x14ac:dyDescent="0.25">
      <c r="A23" s="21">
        <v>19</v>
      </c>
      <c r="B23" s="27" t="s">
        <v>43</v>
      </c>
      <c r="C23" s="25" t="s">
        <v>20</v>
      </c>
      <c r="D23" s="33" t="s">
        <v>22</v>
      </c>
      <c r="E23" s="27">
        <v>1</v>
      </c>
      <c r="F23" s="28">
        <v>943</v>
      </c>
      <c r="G23" s="7">
        <v>1247.1199999999999</v>
      </c>
      <c r="H23" s="7">
        <v>1084.75</v>
      </c>
      <c r="I23" s="7"/>
      <c r="J23" s="7"/>
      <c r="K23" s="7">
        <f t="shared" si="9"/>
        <v>1091.6233333333332</v>
      </c>
      <c r="L23" s="9">
        <f t="shared" si="10"/>
        <v>152.1764621527696</v>
      </c>
      <c r="M23" s="9">
        <f t="shared" si="11"/>
        <v>13.940381952819772</v>
      </c>
      <c r="N23" s="10">
        <f t="shared" si="12"/>
        <v>1091.6199999999999</v>
      </c>
      <c r="O23" s="10">
        <f t="shared" si="13"/>
        <v>1091.6199999999999</v>
      </c>
    </row>
    <row r="24" spans="1:15" ht="15.75" x14ac:dyDescent="0.2">
      <c r="A24" s="21"/>
      <c r="B24" s="20"/>
      <c r="C24" s="6"/>
      <c r="D24" s="26"/>
      <c r="E24" s="20"/>
      <c r="F24" s="7"/>
      <c r="G24" s="8"/>
      <c r="H24" s="7"/>
      <c r="I24" s="7"/>
      <c r="J24" s="7"/>
      <c r="K24" s="7"/>
      <c r="L24" s="9"/>
      <c r="M24" s="9"/>
      <c r="N24" s="10"/>
      <c r="O24" s="10">
        <f>SUM(O5:O23)</f>
        <v>593344.44000000006</v>
      </c>
    </row>
    <row r="25" spans="1:15" ht="15.75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5.75" x14ac:dyDescent="0.2">
      <c r="A26" s="37" t="s">
        <v>18</v>
      </c>
      <c r="B26" s="37"/>
      <c r="C26" s="37"/>
      <c r="D26" s="37"/>
      <c r="E26" s="37"/>
      <c r="F26" s="37"/>
      <c r="G26" s="37"/>
      <c r="H26" s="37"/>
      <c r="I26" s="11"/>
      <c r="J26" s="11"/>
      <c r="K26" s="10">
        <f>O24</f>
        <v>593344.44000000006</v>
      </c>
      <c r="L26" s="12" t="s">
        <v>19</v>
      </c>
      <c r="M26" s="12"/>
      <c r="N26" s="12"/>
      <c r="O26" s="13"/>
    </row>
    <row r="27" spans="1:15" ht="75.7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59.25" customHeight="1" x14ac:dyDescent="0.25">
      <c r="A28" s="36"/>
      <c r="B28" s="36"/>
      <c r="C28" s="36"/>
      <c r="D28" s="36"/>
      <c r="E28" s="14"/>
      <c r="F28" s="15"/>
      <c r="G28" s="16"/>
      <c r="H28" s="17"/>
      <c r="I28" s="17"/>
      <c r="J28" s="17"/>
      <c r="K28" s="18"/>
      <c r="L28" s="18"/>
      <c r="M28" s="18"/>
      <c r="N28" s="18"/>
      <c r="O28" s="18"/>
    </row>
    <row r="29" spans="1:15" ht="18.75" x14ac:dyDescent="0.3">
      <c r="A29" s="1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4"/>
      <c r="O29" s="14"/>
    </row>
    <row r="30" spans="1:15" ht="15.7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8.75" x14ac:dyDescent="0.3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5" x14ac:dyDescent="0.2">
      <c r="K32" s="19"/>
    </row>
  </sheetData>
  <mergeCells count="13">
    <mergeCell ref="M1:O1"/>
    <mergeCell ref="A26:H26"/>
    <mergeCell ref="A27:O27"/>
    <mergeCell ref="A28:D28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Бухгалтер2</cp:lastModifiedBy>
  <cp:revision>3</cp:revision>
  <cp:lastPrinted>2025-01-20T08:11:31Z</cp:lastPrinted>
  <dcterms:created xsi:type="dcterms:W3CDTF">2014-05-19T23:28:21Z</dcterms:created>
  <dcterms:modified xsi:type="dcterms:W3CDTF">2025-02-18T10:14:39Z</dcterms:modified>
</cp:coreProperties>
</file>