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85"/>
  </bookViews>
  <sheets>
    <sheet name="НМЦД" sheetId="1" r:id="rId1"/>
  </sheets>
  <calcPr calcId="144525"/>
</workbook>
</file>

<file path=xl/calcChain.xml><?xml version="1.0" encoding="utf-8"?>
<calcChain xmlns="http://schemas.openxmlformats.org/spreadsheetml/2006/main">
  <c r="K5" i="1" l="1"/>
  <c r="N5" i="1" s="1"/>
  <c r="O5" i="1" s="1"/>
  <c r="K6" i="1"/>
  <c r="N6" i="1" s="1"/>
  <c r="O6" i="1" s="1"/>
  <c r="K7" i="1"/>
  <c r="N7" i="1" s="1"/>
  <c r="O7" i="1" s="1"/>
  <c r="K8" i="1"/>
  <c r="N8" i="1" s="1"/>
  <c r="O8" i="1" s="1"/>
  <c r="K9" i="1"/>
  <c r="N9" i="1" s="1"/>
  <c r="O9" i="1" s="1"/>
  <c r="K10" i="1"/>
  <c r="N10" i="1" s="1"/>
  <c r="O10" i="1" s="1"/>
  <c r="K11" i="1"/>
  <c r="N11" i="1" s="1"/>
  <c r="O11" i="1" s="1"/>
  <c r="K12" i="1"/>
  <c r="L12" i="1" s="1"/>
  <c r="M12" i="1" s="1"/>
  <c r="K13" i="1"/>
  <c r="N13" i="1" s="1"/>
  <c r="O13" i="1" s="1"/>
  <c r="K14" i="1"/>
  <c r="N14" i="1" s="1"/>
  <c r="O14" i="1" s="1"/>
  <c r="K15" i="1"/>
  <c r="N15" i="1" s="1"/>
  <c r="O15" i="1" s="1"/>
  <c r="K16" i="1"/>
  <c r="N16" i="1" s="1"/>
  <c r="O16" i="1" s="1"/>
  <c r="K17" i="1"/>
  <c r="N17" i="1" s="1"/>
  <c r="O17" i="1" s="1"/>
  <c r="L15" i="1" l="1"/>
  <c r="M15" i="1" s="1"/>
  <c r="L5" i="1"/>
  <c r="M5" i="1" s="1"/>
  <c r="L8" i="1"/>
  <c r="M8" i="1" s="1"/>
  <c r="L9" i="1"/>
  <c r="M9" i="1" s="1"/>
  <c r="L14" i="1"/>
  <c r="M14" i="1" s="1"/>
  <c r="L17" i="1"/>
  <c r="M17" i="1" s="1"/>
  <c r="L11" i="1"/>
  <c r="M11" i="1" s="1"/>
  <c r="L10" i="1"/>
  <c r="M10" i="1" s="1"/>
  <c r="L16" i="1"/>
  <c r="M16" i="1" s="1"/>
  <c r="N12" i="1"/>
  <c r="O12" i="1" s="1"/>
  <c r="L7" i="1"/>
  <c r="M7" i="1" s="1"/>
  <c r="L6" i="1"/>
  <c r="M6" i="1" s="1"/>
  <c r="L13" i="1"/>
  <c r="M13" i="1" s="1"/>
  <c r="O18" i="1" l="1"/>
  <c r="K20" i="1" s="1"/>
</calcChain>
</file>

<file path=xl/sharedStrings.xml><?xml version="1.0" encoding="utf-8"?>
<sst xmlns="http://schemas.openxmlformats.org/spreadsheetml/2006/main" count="61" uniqueCount="37">
  <si>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</si>
  <si>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</si>
  <si>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</si>
  <si>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</si>
  <si>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</si>
  <si>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</si>
  <si>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</si>
  <si>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</si>
  <si>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</si>
  <si>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</si>
  <si>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</si>
  <si>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</si>
  <si>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</si>
  <si>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</si>
  <si>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</si>
  <si>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</si>
  <si>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</si>
  <si>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</si>
  <si>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</si>
  <si>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</si>
  <si>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</si>
  <si>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шт.</t>
  </si>
  <si>
    <t xml:space="preserve">Приложение № 2 к Извещению      </t>
  </si>
  <si>
    <t>Манжета</t>
  </si>
  <si>
    <t>Грелка медицинская</t>
  </si>
  <si>
    <t>Ведро с педальной крышкой</t>
  </si>
  <si>
    <t>Зонд желудочный</t>
  </si>
  <si>
    <t>Корцанг</t>
  </si>
  <si>
    <t xml:space="preserve">Светофонендоскоп
Little Doctor LD Special
или эквивалент
</t>
  </si>
  <si>
    <t xml:space="preserve">Оториноскоп с набором воронок бейзик-сет
С10/ E10 или эквивалент
</t>
  </si>
  <si>
    <t xml:space="preserve">Анализатор окиси углерода выдыхаемого воздуха с определением карбоксигемоглобина (смокелайзер)
Анкат – 7635
или эквивалент
</t>
  </si>
  <si>
    <t xml:space="preserve">Аппаратно-программный комплекс для скрининг-оценки уровня психофизиологического  и соматического здоровья, функциональных и адаптивных резервов организма
Здоровье Экспресс
или эквивалент
</t>
  </si>
  <si>
    <t>Комплекс воздуховодов для искусственного дыхания «Рот в рот»</t>
  </si>
  <si>
    <t>Аппарат искусственной вентиляции легких Амбу (мешок Амбу)</t>
  </si>
  <si>
    <t>Носилки</t>
  </si>
  <si>
    <t>Травматологическая укладка</t>
  </si>
  <si>
    <t xml:space="preserve">Обоснование начальной (максимальной) цены Договора на поставку и монтаж оборудования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</si>
</sst>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16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/>
    <xf numFmtId="0" fontId="2" fillId="0" borderId="0" xfId="0" applyFont="1" applyAlignment="1"/>
    <xf numFmtId="0" fontId="11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16" zoomScaleNormal="100" workbookViewId="0">
      <selection activeCell="O18" sqref="O18"/>
    </sheetView>
  </sheetViews>
  <sheetFormatPr defaultColWidth="9.140625" defaultRowHeight="12.75" x14ac:dyDescent="0.2"/>
  <cols>
    <col min="1" max="1" width="3.140625" style="1" bestFit="1" customWidth="1"/>
    <col min="2" max="2" width="31.42578125" style="1" customWidth="1"/>
    <col min="3" max="3" width="20.5703125" style="1" bestFit="1" customWidth="1"/>
    <col min="4" max="4" width="7.85546875" style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7.42578125" style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31"/>
      <c r="L1" s="31"/>
      <c r="M1" s="34" t="s">
        <v>22</v>
      </c>
      <c r="N1" s="35"/>
      <c r="O1" s="35"/>
    </row>
    <row r="2" spans="1:15" ht="39.75" customHeight="1" x14ac:dyDescent="0.2">
      <c r="A2" s="38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51" customHeight="1" x14ac:dyDescent="0.2">
      <c r="A3" s="40" t="s">
        <v>0</v>
      </c>
      <c r="B3" s="40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/>
      <c r="H3" s="40"/>
      <c r="I3" s="2"/>
      <c r="J3" s="2"/>
      <c r="K3" s="42" t="s">
        <v>6</v>
      </c>
      <c r="L3" s="42"/>
      <c r="M3" s="42"/>
      <c r="N3" s="43" t="s">
        <v>7</v>
      </c>
      <c r="O3" s="43"/>
    </row>
    <row r="4" spans="1:15" ht="144" customHeight="1" x14ac:dyDescent="0.2">
      <c r="A4" s="40"/>
      <c r="B4" s="41"/>
      <c r="C4" s="40"/>
      <c r="D4" s="41"/>
      <c r="E4" s="41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60" x14ac:dyDescent="0.25">
      <c r="A5" s="32">
        <v>1</v>
      </c>
      <c r="B5" s="28" t="s">
        <v>28</v>
      </c>
      <c r="C5" s="26" t="s">
        <v>20</v>
      </c>
      <c r="D5" s="25" t="s">
        <v>21</v>
      </c>
      <c r="E5" s="28">
        <v>1</v>
      </c>
      <c r="F5" s="29">
        <v>1500</v>
      </c>
      <c r="G5" s="7">
        <v>1200</v>
      </c>
      <c r="H5" s="7">
        <v>1000</v>
      </c>
      <c r="I5" s="7"/>
      <c r="J5" s="7"/>
      <c r="K5" s="7">
        <f t="shared" ref="K5:K10" si="0">AVERAGE(F5:H5)</f>
        <v>1233.3333333333333</v>
      </c>
      <c r="L5" s="9">
        <f t="shared" ref="L5:L10" si="1">SQRT(((SUM((POWER(H5-K5,2)),(POWER(G5-K5,2)),(POWER(F5-K5,2)))/(COLUMNS(F5:H5)-1))))</f>
        <v>251.66114784235833</v>
      </c>
      <c r="M5" s="9">
        <f t="shared" ref="M5:M10" si="2">L5/K5*100</f>
        <v>20.404957933164191</v>
      </c>
      <c r="N5" s="10">
        <f>ROUND(K5,2)</f>
        <v>1233.33</v>
      </c>
      <c r="O5" s="10">
        <f t="shared" ref="O5:O10" si="3">N5*E5</f>
        <v>1233.33</v>
      </c>
    </row>
    <row r="6" spans="1:15" s="4" customFormat="1" ht="60" x14ac:dyDescent="0.25">
      <c r="A6" s="21">
        <v>2</v>
      </c>
      <c r="B6" s="28" t="s">
        <v>29</v>
      </c>
      <c r="C6" s="26" t="s">
        <v>20</v>
      </c>
      <c r="D6" s="25" t="s">
        <v>21</v>
      </c>
      <c r="E6" s="28">
        <v>1</v>
      </c>
      <c r="F6" s="30">
        <v>33000</v>
      </c>
      <c r="G6" s="7">
        <v>26400</v>
      </c>
      <c r="H6" s="7">
        <v>22000</v>
      </c>
      <c r="I6" s="7"/>
      <c r="J6" s="7"/>
      <c r="K6" s="7">
        <f t="shared" si="0"/>
        <v>27133.333333333332</v>
      </c>
      <c r="L6" s="9">
        <f t="shared" si="1"/>
        <v>5536.5452525318833</v>
      </c>
      <c r="M6" s="9">
        <f t="shared" si="2"/>
        <v>20.404957933164187</v>
      </c>
      <c r="N6" s="10">
        <f t="shared" ref="N6:N10" si="4">ROUND(K6,2)</f>
        <v>27133.33</v>
      </c>
      <c r="O6" s="10">
        <f t="shared" si="3"/>
        <v>27133.33</v>
      </c>
    </row>
    <row r="7" spans="1:15" s="4" customFormat="1" ht="120" x14ac:dyDescent="0.25">
      <c r="A7" s="21">
        <v>3</v>
      </c>
      <c r="B7" s="28" t="s">
        <v>30</v>
      </c>
      <c r="C7" s="26" t="s">
        <v>20</v>
      </c>
      <c r="D7" s="25" t="s">
        <v>21</v>
      </c>
      <c r="E7" s="28">
        <v>1</v>
      </c>
      <c r="F7" s="29">
        <v>90000</v>
      </c>
      <c r="G7" s="7">
        <v>72000</v>
      </c>
      <c r="H7" s="7">
        <v>60000</v>
      </c>
      <c r="I7" s="7"/>
      <c r="J7" s="7"/>
      <c r="K7" s="7">
        <f t="shared" si="0"/>
        <v>74000</v>
      </c>
      <c r="L7" s="9">
        <f t="shared" si="1"/>
        <v>15099.6688705415</v>
      </c>
      <c r="M7" s="9">
        <f t="shared" si="2"/>
        <v>20.404957933164187</v>
      </c>
      <c r="N7" s="10">
        <f t="shared" si="4"/>
        <v>74000</v>
      </c>
      <c r="O7" s="10">
        <f t="shared" si="3"/>
        <v>74000</v>
      </c>
    </row>
    <row r="8" spans="1:15" s="4" customFormat="1" ht="141.75" customHeight="1" x14ac:dyDescent="0.25">
      <c r="A8" s="21">
        <v>4</v>
      </c>
      <c r="B8" s="28" t="s">
        <v>31</v>
      </c>
      <c r="C8" s="26" t="s">
        <v>20</v>
      </c>
      <c r="D8" s="25" t="s">
        <v>21</v>
      </c>
      <c r="E8" s="28">
        <v>1</v>
      </c>
      <c r="F8" s="29">
        <v>120000</v>
      </c>
      <c r="G8" s="7">
        <v>96000</v>
      </c>
      <c r="H8" s="7">
        <v>80000</v>
      </c>
      <c r="I8" s="7"/>
      <c r="J8" s="7"/>
      <c r="K8" s="7">
        <f t="shared" si="0"/>
        <v>98666.666666666672</v>
      </c>
      <c r="L8" s="9">
        <f t="shared" si="1"/>
        <v>20132.891827388667</v>
      </c>
      <c r="M8" s="9">
        <f t="shared" si="2"/>
        <v>20.404957933164187</v>
      </c>
      <c r="N8" s="10">
        <f t="shared" si="4"/>
        <v>98666.67</v>
      </c>
      <c r="O8" s="10">
        <f t="shared" si="3"/>
        <v>98666.67</v>
      </c>
    </row>
    <row r="9" spans="1:15" s="4" customFormat="1" ht="52.5" customHeight="1" x14ac:dyDescent="0.25">
      <c r="A9" s="21">
        <v>5</v>
      </c>
      <c r="B9" s="28" t="s">
        <v>32</v>
      </c>
      <c r="C9" s="26" t="s">
        <v>20</v>
      </c>
      <c r="D9" s="25" t="s">
        <v>21</v>
      </c>
      <c r="E9" s="28">
        <v>1</v>
      </c>
      <c r="F9" s="29">
        <v>750</v>
      </c>
      <c r="G9" s="7">
        <v>600</v>
      </c>
      <c r="H9" s="7">
        <v>500</v>
      </c>
      <c r="I9" s="7"/>
      <c r="J9" s="7"/>
      <c r="K9" s="7">
        <f t="shared" si="0"/>
        <v>616.66666666666663</v>
      </c>
      <c r="L9" s="9">
        <f t="shared" si="1"/>
        <v>125.83057392117917</v>
      </c>
      <c r="M9" s="9">
        <f t="shared" si="2"/>
        <v>20.404957933164191</v>
      </c>
      <c r="N9" s="10">
        <f t="shared" si="4"/>
        <v>616.66999999999996</v>
      </c>
      <c r="O9" s="10">
        <f t="shared" si="3"/>
        <v>616.66999999999996</v>
      </c>
    </row>
    <row r="10" spans="1:15" s="4" customFormat="1" ht="54.75" customHeight="1" x14ac:dyDescent="0.25">
      <c r="A10" s="21">
        <v>6</v>
      </c>
      <c r="B10" s="28" t="s">
        <v>33</v>
      </c>
      <c r="C10" s="26" t="s">
        <v>20</v>
      </c>
      <c r="D10" s="25" t="s">
        <v>21</v>
      </c>
      <c r="E10" s="28">
        <v>1</v>
      </c>
      <c r="F10" s="29">
        <v>7500</v>
      </c>
      <c r="G10" s="33">
        <v>6000</v>
      </c>
      <c r="H10" s="7">
        <v>5000</v>
      </c>
      <c r="I10" s="7"/>
      <c r="J10" s="7"/>
      <c r="K10" s="7">
        <f t="shared" si="0"/>
        <v>6166.666666666667</v>
      </c>
      <c r="L10" s="9">
        <f t="shared" si="1"/>
        <v>1258.3057392117917</v>
      </c>
      <c r="M10" s="9">
        <f t="shared" si="2"/>
        <v>20.404957933164187</v>
      </c>
      <c r="N10" s="10">
        <f t="shared" si="4"/>
        <v>6166.67</v>
      </c>
      <c r="O10" s="10">
        <f t="shared" si="3"/>
        <v>6166.67</v>
      </c>
    </row>
    <row r="11" spans="1:15" s="4" customFormat="1" ht="59.25" customHeight="1" x14ac:dyDescent="0.25">
      <c r="A11" s="21">
        <v>7</v>
      </c>
      <c r="B11" s="28" t="s">
        <v>34</v>
      </c>
      <c r="C11" s="26" t="s">
        <v>20</v>
      </c>
      <c r="D11" s="25" t="s">
        <v>21</v>
      </c>
      <c r="E11" s="28">
        <v>1</v>
      </c>
      <c r="F11" s="29">
        <v>5100</v>
      </c>
      <c r="G11" s="7">
        <v>4080</v>
      </c>
      <c r="H11" s="7">
        <v>3400</v>
      </c>
      <c r="I11" s="7"/>
      <c r="J11" s="7"/>
      <c r="K11" s="7">
        <f t="shared" ref="K11" si="5">AVERAGE(F11:H11)</f>
        <v>4193.333333333333</v>
      </c>
      <c r="L11" s="9">
        <f t="shared" ref="L11" si="6">SQRT(((SUM((POWER(H11-K11,2)),(POWER(G11-K11,2)),(POWER(F11-K11,2)))/(COLUMNS(F11:H11)-1))))</f>
        <v>855.64790266401826</v>
      </c>
      <c r="M11" s="9">
        <f t="shared" ref="M11" si="7">L11/K11*100</f>
        <v>20.404957933164187</v>
      </c>
      <c r="N11" s="10">
        <f>ROUND(K11,2)</f>
        <v>4193.33</v>
      </c>
      <c r="O11" s="10">
        <f t="shared" ref="O11" si="8">N11*E11</f>
        <v>4193.33</v>
      </c>
    </row>
    <row r="12" spans="1:15" s="4" customFormat="1" ht="44.25" customHeight="1" x14ac:dyDescent="0.25">
      <c r="A12" s="21">
        <v>8</v>
      </c>
      <c r="B12" s="28" t="s">
        <v>35</v>
      </c>
      <c r="C12" s="26" t="s">
        <v>20</v>
      </c>
      <c r="D12" s="25" t="s">
        <v>21</v>
      </c>
      <c r="E12" s="28">
        <v>1</v>
      </c>
      <c r="F12" s="29">
        <v>58050</v>
      </c>
      <c r="G12" s="7">
        <v>46440</v>
      </c>
      <c r="H12" s="7">
        <v>38700</v>
      </c>
      <c r="I12" s="7"/>
      <c r="J12" s="7"/>
      <c r="K12" s="7">
        <f t="shared" ref="K12:K17" si="9">AVERAGE(F12:H12)</f>
        <v>47730</v>
      </c>
      <c r="L12" s="9">
        <f t="shared" ref="L12:L17" si="10">SQRT(((SUM((POWER(H12-K12,2)),(POWER(G12-K12,2)),(POWER(F12-K12,2)))/(COLUMNS(F12:H12)-1))))</f>
        <v>9739.2864214992678</v>
      </c>
      <c r="M12" s="9">
        <f t="shared" ref="M12:M17" si="11">L12/K12*100</f>
        <v>20.404957933164187</v>
      </c>
      <c r="N12" s="10">
        <f t="shared" ref="N12:N17" si="12">ROUND(K12,2)</f>
        <v>47730</v>
      </c>
      <c r="O12" s="10">
        <f t="shared" ref="O12:O17" si="13">N12*E12</f>
        <v>47730</v>
      </c>
    </row>
    <row r="13" spans="1:15" s="4" customFormat="1" ht="65.25" customHeight="1" x14ac:dyDescent="0.25">
      <c r="A13" s="21">
        <v>9</v>
      </c>
      <c r="B13" s="28" t="s">
        <v>26</v>
      </c>
      <c r="C13" s="26" t="s">
        <v>20</v>
      </c>
      <c r="D13" s="25" t="s">
        <v>21</v>
      </c>
      <c r="E13" s="28">
        <v>4</v>
      </c>
      <c r="F13" s="29">
        <v>150</v>
      </c>
      <c r="G13" s="7">
        <v>120</v>
      </c>
      <c r="H13" s="7">
        <v>100</v>
      </c>
      <c r="I13" s="7"/>
      <c r="J13" s="7"/>
      <c r="K13" s="7">
        <f t="shared" si="9"/>
        <v>123.33333333333333</v>
      </c>
      <c r="L13" s="9">
        <f t="shared" si="10"/>
        <v>25.16611478423583</v>
      </c>
      <c r="M13" s="9">
        <f t="shared" si="11"/>
        <v>20.404957933164187</v>
      </c>
      <c r="N13" s="10">
        <f t="shared" si="12"/>
        <v>123.33</v>
      </c>
      <c r="O13" s="10">
        <f t="shared" si="13"/>
        <v>493.32</v>
      </c>
    </row>
    <row r="14" spans="1:15" s="4" customFormat="1" ht="65.25" customHeight="1" x14ac:dyDescent="0.25">
      <c r="A14" s="21">
        <v>10</v>
      </c>
      <c r="B14" s="28" t="s">
        <v>27</v>
      </c>
      <c r="C14" s="26" t="s">
        <v>20</v>
      </c>
      <c r="D14" s="25" t="s">
        <v>21</v>
      </c>
      <c r="E14" s="28">
        <v>4</v>
      </c>
      <c r="F14" s="29">
        <v>1500</v>
      </c>
      <c r="G14" s="7">
        <v>1200</v>
      </c>
      <c r="H14" s="7">
        <v>1000</v>
      </c>
      <c r="I14" s="7"/>
      <c r="J14" s="7"/>
      <c r="K14" s="7">
        <f t="shared" si="9"/>
        <v>1233.3333333333333</v>
      </c>
      <c r="L14" s="9">
        <f t="shared" si="10"/>
        <v>251.66114784235833</v>
      </c>
      <c r="M14" s="9">
        <f t="shared" si="11"/>
        <v>20.404957933164191</v>
      </c>
      <c r="N14" s="10">
        <f t="shared" si="12"/>
        <v>1233.33</v>
      </c>
      <c r="O14" s="10">
        <f t="shared" si="13"/>
        <v>4933.32</v>
      </c>
    </row>
    <row r="15" spans="1:15" s="4" customFormat="1" ht="61.5" customHeight="1" x14ac:dyDescent="0.25">
      <c r="A15" s="21">
        <v>11</v>
      </c>
      <c r="B15" s="28" t="s">
        <v>23</v>
      </c>
      <c r="C15" s="26" t="s">
        <v>20</v>
      </c>
      <c r="D15" s="25" t="s">
        <v>21</v>
      </c>
      <c r="E15" s="28">
        <v>1</v>
      </c>
      <c r="F15" s="29">
        <v>1500</v>
      </c>
      <c r="G15" s="7">
        <v>1200</v>
      </c>
      <c r="H15" s="7">
        <v>1000</v>
      </c>
      <c r="I15" s="7"/>
      <c r="J15" s="7"/>
      <c r="K15" s="7">
        <f t="shared" si="9"/>
        <v>1233.3333333333333</v>
      </c>
      <c r="L15" s="9">
        <f t="shared" si="10"/>
        <v>251.66114784235833</v>
      </c>
      <c r="M15" s="9">
        <f t="shared" si="11"/>
        <v>20.404957933164191</v>
      </c>
      <c r="N15" s="10">
        <f t="shared" si="12"/>
        <v>1233.33</v>
      </c>
      <c r="O15" s="10">
        <f t="shared" si="13"/>
        <v>1233.33</v>
      </c>
    </row>
    <row r="16" spans="1:15" s="4" customFormat="1" ht="31.5" x14ac:dyDescent="0.25">
      <c r="A16" s="21">
        <v>12</v>
      </c>
      <c r="B16" s="28" t="s">
        <v>24</v>
      </c>
      <c r="C16" s="26" t="s">
        <v>20</v>
      </c>
      <c r="D16" s="25" t="s">
        <v>21</v>
      </c>
      <c r="E16" s="28">
        <v>1</v>
      </c>
      <c r="F16" s="29">
        <v>750</v>
      </c>
      <c r="G16" s="7">
        <v>600</v>
      </c>
      <c r="H16" s="7">
        <v>500</v>
      </c>
      <c r="I16" s="7"/>
      <c r="J16" s="7"/>
      <c r="K16" s="7">
        <f t="shared" si="9"/>
        <v>616.66666666666663</v>
      </c>
      <c r="L16" s="9">
        <f t="shared" si="10"/>
        <v>125.83057392117917</v>
      </c>
      <c r="M16" s="9">
        <f t="shared" si="11"/>
        <v>20.404957933164191</v>
      </c>
      <c r="N16" s="10">
        <f t="shared" si="12"/>
        <v>616.66999999999996</v>
      </c>
      <c r="O16" s="10">
        <f t="shared" si="13"/>
        <v>616.66999999999996</v>
      </c>
    </row>
    <row r="17" spans="1:15" s="4" customFormat="1" ht="75" customHeight="1" x14ac:dyDescent="0.25">
      <c r="A17" s="21">
        <v>13</v>
      </c>
      <c r="B17" s="28" t="s">
        <v>25</v>
      </c>
      <c r="C17" s="26" t="s">
        <v>20</v>
      </c>
      <c r="D17" s="25" t="s">
        <v>21</v>
      </c>
      <c r="E17" s="28">
        <v>1</v>
      </c>
      <c r="F17" s="29">
        <v>3000</v>
      </c>
      <c r="G17" s="7">
        <v>2400</v>
      </c>
      <c r="H17" s="7">
        <v>2000</v>
      </c>
      <c r="I17" s="7"/>
      <c r="J17" s="7"/>
      <c r="K17" s="7">
        <f t="shared" si="9"/>
        <v>2466.6666666666665</v>
      </c>
      <c r="L17" s="9">
        <f t="shared" si="10"/>
        <v>503.32229568471666</v>
      </c>
      <c r="M17" s="9">
        <f t="shared" si="11"/>
        <v>20.404957933164191</v>
      </c>
      <c r="N17" s="10">
        <f t="shared" si="12"/>
        <v>2466.67</v>
      </c>
      <c r="O17" s="10">
        <f t="shared" si="13"/>
        <v>2466.67</v>
      </c>
    </row>
    <row r="18" spans="1:15" ht="15.75" x14ac:dyDescent="0.2">
      <c r="A18" s="21"/>
      <c r="B18" s="20"/>
      <c r="C18" s="6"/>
      <c r="D18" s="27"/>
      <c r="E18" s="20"/>
      <c r="F18" s="7"/>
      <c r="G18" s="8"/>
      <c r="H18" s="7"/>
      <c r="I18" s="7"/>
      <c r="J18" s="7"/>
      <c r="K18" s="7"/>
      <c r="L18" s="9"/>
      <c r="M18" s="9"/>
      <c r="N18" s="10"/>
      <c r="O18" s="10">
        <f>SUM(O5:O17)</f>
        <v>269483.31</v>
      </c>
    </row>
    <row r="19" spans="1:15" ht="15.75" x14ac:dyDescent="0.2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5.75" x14ac:dyDescent="0.2">
      <c r="A20" s="36" t="s">
        <v>18</v>
      </c>
      <c r="B20" s="36"/>
      <c r="C20" s="36"/>
      <c r="D20" s="36"/>
      <c r="E20" s="36"/>
      <c r="F20" s="36"/>
      <c r="G20" s="36"/>
      <c r="H20" s="36"/>
      <c r="I20" s="11"/>
      <c r="J20" s="11"/>
      <c r="K20" s="10">
        <f>O18</f>
        <v>269483.31</v>
      </c>
      <c r="L20" s="12" t="s">
        <v>19</v>
      </c>
      <c r="M20" s="12"/>
      <c r="N20" s="12"/>
      <c r="O20" s="13"/>
    </row>
    <row r="21" spans="1:15" ht="15.75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5" ht="15.75" x14ac:dyDescent="0.25">
      <c r="A22" s="35"/>
      <c r="B22" s="35"/>
      <c r="C22" s="35"/>
      <c r="D22" s="35"/>
      <c r="E22" s="14"/>
      <c r="F22" s="15"/>
      <c r="G22" s="16"/>
      <c r="H22" s="17"/>
      <c r="I22" s="17"/>
      <c r="J22" s="17"/>
      <c r="K22" s="18"/>
      <c r="L22" s="18"/>
      <c r="M22" s="18"/>
      <c r="N22" s="18"/>
      <c r="O22" s="18"/>
    </row>
    <row r="23" spans="1:15" ht="18.75" x14ac:dyDescent="0.3">
      <c r="A23" s="14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14"/>
    </row>
    <row r="24" spans="1:15" ht="15.75" x14ac:dyDescent="0.25">
      <c r="A24" s="14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14"/>
    </row>
    <row r="25" spans="1:15" ht="18.75" x14ac:dyDescent="0.3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5" x14ac:dyDescent="0.2">
      <c r="K26" s="19"/>
    </row>
  </sheetData>
  <mergeCells count="13">
    <mergeCell ref="M1:O1"/>
    <mergeCell ref="A20:H20"/>
    <mergeCell ref="A21:O21"/>
    <mergeCell ref="A22:D22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Михаил Зайцев</cp:lastModifiedBy>
  <cp:revision>3</cp:revision>
  <cp:lastPrinted>2025-01-20T08:11:31Z</cp:lastPrinted>
  <dcterms:created xsi:type="dcterms:W3CDTF">2014-05-19T23:28:21Z</dcterms:created>
  <dcterms:modified xsi:type="dcterms:W3CDTF">2025-02-11T11:02:25Z</dcterms:modified>
</cp:coreProperties>
</file>