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Лист1!$A$1:$AD$18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D12" i="1"/>
  <c r="AC12" i="1"/>
  <c r="Z12" i="1"/>
  <c r="AB12" i="1"/>
  <c r="AA12" i="1"/>
</calcChain>
</file>

<file path=xl/sharedStrings.xml><?xml version="1.0" encoding="utf-8"?>
<sst xmlns="http://schemas.openxmlformats.org/spreadsheetml/2006/main" count="80" uniqueCount="61">
  <si>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</si>
  <si>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</si>
  <si>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</si>
  <si>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</si>
  <si>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</si>
  <si>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</si>
  <si>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</si>
  <si>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</si>
  <si>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</si>
  <si>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</si>
  <si>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</si>
  <si>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</si>
  <si>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</si>
  <si>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</si>
  <si>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</si>
  <si>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</si>
  <si>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</si>
  <si>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</si>
  <si>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</si>
  <si>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</si>
  <si>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</si>
  <si>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</si>
  <si>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</si>
  <si>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</si>
  <si>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</si>
  <si>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</si>
  <si>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</si>
  <si>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</si>
  <si>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</si>
  <si>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</si>
  <si>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</si>
  <si>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</si>
  <si>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</si>
  <si>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</si>
  <si>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</si>
  <si>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</si>
  <si>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</si>
  <si>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</si>
  <si>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</si>
  <si>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</si>
  <si>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</si>
  <si>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</si>
  <si>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</si>
  <si>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</si>
  <si>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</si>
  <si>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</si>
  <si>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</si>
  <si>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</si>
  <si>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</si>
  <si>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</si>
  <si>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</si>
  <si>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ОГАУСО СДИ В С. РЕПЬЁВКА КОЛХОЗНАЯ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</si>
  <si>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</si>
  <si>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</si>
  <si>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</si>
  <si>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Мясо говядины охлажденное</t>
  </si>
  <si>
    <t>кг</t>
  </si>
  <si>
    <t>На основании проведенного анализа рынка и расчетов, НМЦК составляет: 606 670.00 рублей.</t>
  </si>
  <si>
    <t>Приложение №2</t>
  </si>
  <si>
    <t>Дата подготовки обоснования НМЦК:09.01.2025</t>
  </si>
  <si>
    <t>НМЦК (мин)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</si>
</sst>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6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164" fontId="10" fillId="0" borderId="2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vertical="top" wrapText="1"/>
    </xf>
    <xf numFmtId="2" fontId="12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28</xdr:col>
      <xdr:colOff>104775</xdr:colOff>
      <xdr:row>10</xdr:row>
      <xdr:rowOff>9525</xdr:rowOff>
    </xdr:from>
    <xdr:ext cx="1381760" cy="528320"/>
    <xdr:pic>
      <xdr:nvPicPr>
        <xdr:cNvPr id="10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0" y="4600575"/>
          <a:ext cx="1381760" cy="52832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Normal="100" zoomScaleSheetLayoutView="100" workbookViewId="0">
      <selection activeCell="E12" sqref="E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1.42578125" style="3" customWidth="1"/>
    <col min="5" max="5" width="12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2.7109375" style="13" customWidth="1"/>
    <col min="30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4" t="s">
        <v>58</v>
      </c>
      <c r="AB1" s="2"/>
      <c r="AC1" s="2"/>
    </row>
    <row r="2" spans="1:32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2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  <c r="AC5" s="4"/>
    </row>
    <row r="6" spans="1:32" ht="24.75" customHeight="1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40"/>
      <c r="AD6" s="25"/>
    </row>
    <row r="7" spans="1:32" ht="42" customHeight="1" x14ac:dyDescent="0.25">
      <c r="A7" s="25" t="s">
        <v>52</v>
      </c>
      <c r="B7" s="25"/>
      <c r="C7" s="39" t="s">
        <v>53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1"/>
      <c r="AD7" s="39"/>
    </row>
    <row r="8" spans="1:32" ht="43.5" customHeight="1" x14ac:dyDescent="0.25">
      <c r="A8" s="35" t="s">
        <v>51</v>
      </c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7"/>
    </row>
    <row r="9" spans="1:32" ht="125.25" customHeight="1" x14ac:dyDescent="0.25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42"/>
      <c r="AD9" s="33"/>
    </row>
    <row r="10" spans="1:32" ht="30" customHeight="1" x14ac:dyDescent="0.25">
      <c r="A10" s="25" t="s">
        <v>4</v>
      </c>
      <c r="B10" s="25" t="s">
        <v>5</v>
      </c>
      <c r="C10" s="25"/>
      <c r="D10" s="25" t="s">
        <v>6</v>
      </c>
      <c r="E10" s="34" t="s">
        <v>7</v>
      </c>
      <c r="F10" s="6" t="s">
        <v>48</v>
      </c>
      <c r="G10" s="6" t="s">
        <v>49</v>
      </c>
      <c r="H10" s="6" t="s">
        <v>50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34" t="s">
        <v>54</v>
      </c>
      <c r="AC10" s="8" t="s">
        <v>27</v>
      </c>
      <c r="AD10" s="45" t="s">
        <v>60</v>
      </c>
    </row>
    <row r="11" spans="1:32" ht="45" customHeight="1" x14ac:dyDescent="0.25">
      <c r="A11" s="25"/>
      <c r="B11" s="25"/>
      <c r="C11" s="25"/>
      <c r="D11" s="25"/>
      <c r="E11" s="34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34"/>
      <c r="AC11" s="10"/>
      <c r="AD11" s="10"/>
    </row>
    <row r="12" spans="1:32" ht="52.5" customHeight="1" x14ac:dyDescent="0.25">
      <c r="A12" s="11" t="s">
        <v>47</v>
      </c>
      <c r="B12" s="24" t="s">
        <v>55</v>
      </c>
      <c r="C12" s="25"/>
      <c r="D12" s="21" t="s">
        <v>56</v>
      </c>
      <c r="E12" s="12">
        <v>1178</v>
      </c>
      <c r="F12" s="19">
        <v>521</v>
      </c>
      <c r="G12" s="19">
        <v>515</v>
      </c>
      <c r="H12" s="19">
        <v>521</v>
      </c>
      <c r="I12" s="18" t="s">
        <v>29</v>
      </c>
      <c r="J12" s="18" t="s">
        <v>30</v>
      </c>
      <c r="K12" s="18" t="s">
        <v>31</v>
      </c>
      <c r="L12" s="18" t="s">
        <v>32</v>
      </c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8" t="s">
        <v>38</v>
      </c>
      <c r="S12" s="18" t="s">
        <v>39</v>
      </c>
      <c r="T12" s="18" t="s">
        <v>40</v>
      </c>
      <c r="U12" s="18" t="s">
        <v>41</v>
      </c>
      <c r="V12" s="18" t="s">
        <v>42</v>
      </c>
      <c r="W12" s="18" t="s">
        <v>43</v>
      </c>
      <c r="X12" s="18" t="s">
        <v>44</v>
      </c>
      <c r="Y12" s="18" t="s">
        <v>45</v>
      </c>
      <c r="Z12" s="20">
        <f>_xlfn.STDEV.S(F12,G12,H12)</f>
        <v>3.4641016151377544</v>
      </c>
      <c r="AA12" s="22">
        <f>Z12/AB12</f>
        <v>6.674569586007234E-3</v>
      </c>
      <c r="AB12" s="6">
        <f>(F12+G12+H12)/3</f>
        <v>519</v>
      </c>
      <c r="AC12" s="6">
        <f>E12*(F12+G12+H12)/3</f>
        <v>611382</v>
      </c>
      <c r="AD12" s="6">
        <f>E12*G12</f>
        <v>606670</v>
      </c>
      <c r="AE12" s="13"/>
      <c r="AF12" s="13"/>
    </row>
    <row r="13" spans="1:32" ht="52.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B13" s="11" t="s">
        <v>46</v>
      </c>
      <c r="AC13" s="43"/>
      <c r="AD13" s="6">
        <f>AD12</f>
        <v>606670</v>
      </c>
      <c r="AE13" s="13"/>
      <c r="AF13" s="13"/>
    </row>
    <row r="14" spans="1:32" x14ac:dyDescent="0.25">
      <c r="A14" s="27" t="s">
        <v>57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9"/>
    </row>
    <row r="15" spans="1:3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2" x14ac:dyDescent="0.25">
      <c r="A16" s="31" t="s">
        <v>59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x14ac:dyDescent="0.25">
      <c r="A20" s="16"/>
      <c r="B20" s="16"/>
      <c r="C20" s="16"/>
      <c r="D20" s="16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3"/>
      <c r="AA20" s="3"/>
      <c r="AB20" s="3"/>
      <c r="AC20" s="3"/>
    </row>
    <row r="21" spans="1:30" ht="15.75" x14ac:dyDescent="0.25">
      <c r="A21" s="17"/>
    </row>
  </sheetData>
  <mergeCells count="19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AB10:AB11"/>
    <mergeCell ref="A17:AD17"/>
    <mergeCell ref="A18:AD18"/>
    <mergeCell ref="B12:C12"/>
    <mergeCell ref="A13:Z13"/>
    <mergeCell ref="A14:AD14"/>
    <mergeCell ref="A15:AD15"/>
    <mergeCell ref="A16:AD16"/>
  </mergeCells>
  <pageMargins left="0.39370078740157483" right="0.39370078740157483" top="0.39370078740157483" bottom="0.39370078740157483" header="0" footer="0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