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881" activeTab="1"/>
  </bookViews>
  <sheets>
    <sheet name="Лист 1 (2)" sheetId="21" r:id="rId1"/>
    <sheet name="Лист 1" sheetId="9" r:id="rId2"/>
    <sheet name="Лист2" sheetId="20" r:id="rId3"/>
    <sheet name="Лист3" sheetId="19" r:id="rId4"/>
  </sheets>
  <definedNames>
    <definedName name="_xlnm.Print_Area" localSheetId="1">'Лист 1'!$A$1:$K$27</definedName>
    <definedName name="_xlnm.Print_Area" localSheetId="0">'Лист 1 (2)'!$A$1:$K$28</definedName>
  </definedNames>
  <calcPr calcId="162913"/>
</workbook>
</file>

<file path=xl/calcChain.xml><?xml version="1.0" encoding="utf-8"?>
<calcChain xmlns="http://schemas.openxmlformats.org/spreadsheetml/2006/main">
  <c r="I15" i="21" l="1"/>
  <c r="H15" i="21"/>
  <c r="K15" i="21" s="1"/>
  <c r="I14" i="21"/>
  <c r="H14" i="21"/>
  <c r="K14" i="21" s="1"/>
  <c r="I13" i="21"/>
  <c r="H13" i="21"/>
  <c r="J13" i="21" s="1"/>
  <c r="H14" i="9"/>
  <c r="K14" i="9" s="1"/>
  <c r="I14" i="9"/>
  <c r="I13" i="9"/>
  <c r="H13" i="9"/>
  <c r="K13" i="9" s="1"/>
  <c r="J14" i="21" l="1"/>
  <c r="J15" i="21"/>
  <c r="K13" i="21"/>
  <c r="K16" i="21" s="1"/>
  <c r="B21" i="21" s="1"/>
  <c r="J14" i="9"/>
  <c r="K15" i="9"/>
  <c r="B20" i="9" s="1"/>
  <c r="J13" i="9"/>
</calcChain>
</file>

<file path=xl/sharedStrings.xml><?xml version="1.0" encoding="utf-8"?>
<sst xmlns="http://schemas.openxmlformats.org/spreadsheetml/2006/main" count="67" uniqueCount="45">
  <si>
    <t>Кол-во</t>
  </si>
  <si>
    <t>Наименование товара, работы, услуги</t>
  </si>
  <si>
    <t>Ед. изм.</t>
  </si>
  <si>
    <t>,</t>
  </si>
  <si>
    <t>где:
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Цi - цена единицы товара, работы, услуги, представленная в источнике с номером i</t>
  </si>
  <si>
    <t>рублей (с учетом математического округления)</t>
  </si>
  <si>
    <t>Среднее арифметическое значение предложений поставщиков по данным:</t>
  </si>
  <si>
    <t>№ п/п</t>
  </si>
  <si>
    <t xml:space="preserve">* Расчет начальной (максимальной) цены контракта производится по формуле: </t>
  </si>
  <si>
    <t>Средняя цена  за ед</t>
  </si>
  <si>
    <t>Период закупки</t>
  </si>
  <si>
    <t>Начальная (максимальная) цена за единицу услуги, руб.**</t>
  </si>
  <si>
    <t xml:space="preserve">Средне-квадратическое отклоне-ние значений </t>
  </si>
  <si>
    <t xml:space="preserve">Кооф.   вариации, % </t>
  </si>
  <si>
    <r>
      <t xml:space="preserve">Начальная (максималь-ная) цена контракта, руб. </t>
    </r>
    <r>
      <rPr>
        <vertAlign val="superscript"/>
        <sz val="16"/>
        <rFont val="Times New Roman"/>
        <family val="1"/>
        <charset val="204"/>
      </rPr>
      <t>* за ед. товара</t>
    </r>
  </si>
  <si>
    <r>
      <t xml:space="preserve">Дата подготовки обоснования начальной (максимальной) цены: </t>
    </r>
    <r>
      <rPr>
        <b/>
        <sz val="12"/>
        <rFont val="Times New Roman"/>
        <family val="1"/>
        <charset val="204"/>
      </rPr>
      <t/>
    </r>
  </si>
  <si>
    <t>Коммерческие предложения  ( №1, №2, №3),</t>
  </si>
  <si>
    <r>
      <t xml:space="preserve">Используемый метод определения начальной (максимальной) цены за единицу услуги: </t>
    </r>
    <r>
      <rPr>
        <b/>
        <sz val="16"/>
        <rFont val="Times New Roman"/>
        <family val="1"/>
        <charset val="204"/>
      </rPr>
      <t>метод сопоставимых рыночных цен (анализ рынка)</t>
    </r>
  </si>
  <si>
    <t>Цена единицы услуги, рублей</t>
  </si>
  <si>
    <t>2021 год</t>
  </si>
  <si>
    <t>Контрактный управляющий __________________ Галлямова Е.Е.</t>
  </si>
  <si>
    <t xml:space="preserve">"УТВЕРЖДАЮ"                                       Директор МП г.о. Самара "Жилсервис"                          ____________К.К.Стреленко                                                                                                                                            </t>
  </si>
  <si>
    <t>Расчет НАЧАЛЬНОЙ (МАКСИМАЛЬНОЙ) ЦЕНЫ ДОГОВОРА</t>
  </si>
  <si>
    <t>Коммерческое предложение №1 вх. № 020 от 30.04.2021г.</t>
  </si>
  <si>
    <t>Коммерческое предложение №2 вх. №009  от 20.03.2021г.</t>
  </si>
  <si>
    <t>Комплект летний (брюки, куртка)</t>
  </si>
  <si>
    <t>комплект</t>
  </si>
  <si>
    <t>Костюм сварщика летний (куртка, брюки)</t>
  </si>
  <si>
    <t>Ботинки</t>
  </si>
  <si>
    <t>пара</t>
  </si>
  <si>
    <t>***Расчет начальной (максимальной) цены за единицу услуги осуществляется заказчиками в соответствии с приказом министерства экономического развития РФ № 567 от 02.10.2013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</t>
  </si>
  <si>
    <t>**В соответствии с п.3.20.1 Методических рекомендаций, утвержденных приказом Минэкономразвития РФ от 02.10.2012 №567 расчет производится с помощью стандартных функций табличного редактора EXCEL.</t>
  </si>
  <si>
    <t>Коммерческое предложение №3 вх. №017от 19.04.2021г.</t>
  </si>
  <si>
    <t>Бензин неэтиловый Регулятор - 92</t>
  </si>
  <si>
    <t>литр</t>
  </si>
  <si>
    <t xml:space="preserve">интернет ресурс 
https://azsprice.ru/samara  
</t>
  </si>
  <si>
    <t xml:space="preserve">интернет ресурс 
https://azsprice.ru/samara </t>
  </si>
  <si>
    <t>подписано электронной подписью</t>
  </si>
  <si>
    <t xml:space="preserve">"УТВЕРЖДАЮ"                                       Директор МАУ г.о. Самара "Самарская газета"                          ____________                                                                                                                                          </t>
  </si>
  <si>
    <t>.12.2024</t>
  </si>
  <si>
    <t>декабрь 2024 год</t>
  </si>
  <si>
    <t>Бензин неэтиловый Регулятор - 95</t>
  </si>
  <si>
    <r>
      <t xml:space="preserve">Начальная (максималь-ная) цена договора, руб. </t>
    </r>
    <r>
      <rPr>
        <vertAlign val="superscript"/>
        <sz val="16"/>
        <rFont val="Times New Roman"/>
        <family val="1"/>
        <charset val="204"/>
      </rPr>
      <t>* за ед. товара</t>
    </r>
  </si>
  <si>
    <t xml:space="preserve">* Расчет начальной (максимальной) цены договора производится по формуле: </t>
  </si>
  <si>
    <t>где:
НМЦД,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Цi - цена единицы товара, работы, услуги, представленная в источнике с номером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</si>
</sst>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2" fillId="0" borderId="0"/>
    <xf numFmtId="0" fontId="9" fillId="0" borderId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3" applyFont="1" applyFill="1"/>
    <xf numFmtId="0" fontId="4" fillId="2" borderId="0" xfId="0" applyFont="1" applyFill="1" applyAlignment="1">
      <alignment horizontal="right" vertical="center"/>
    </xf>
    <xf numFmtId="0" fontId="10" fillId="2" borderId="0" xfId="0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4" fillId="2" borderId="1" xfId="2" applyFont="1" applyFill="1" applyBorder="1" applyAlignment="1">
      <alignment horizontal="center" vertical="center" textRotation="90" wrapText="1"/>
    </xf>
    <xf numFmtId="0" fontId="4" fillId="2" borderId="1" xfId="2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3" fontId="4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10" fontId="3" fillId="2" borderId="1" xfId="4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wrapText="1"/>
    </xf>
    <xf numFmtId="0" fontId="4" fillId="2" borderId="0" xfId="2" applyFont="1" applyFill="1" applyAlignment="1">
      <alignment horizontal="left" vertical="top" wrapText="1"/>
    </xf>
    <xf numFmtId="4" fontId="3" fillId="2" borderId="0" xfId="2" applyNumberFormat="1" applyFont="1" applyFill="1" applyAlignment="1">
      <alignment horizontal="right" vertical="top" wrapText="1"/>
    </xf>
    <xf numFmtId="0" fontId="4" fillId="2" borderId="0" xfId="2" applyFont="1" applyFill="1" applyAlignment="1">
      <alignment horizontal="left" vertical="top"/>
    </xf>
    <xf numFmtId="0" fontId="4" fillId="2" borderId="0" xfId="1" applyFont="1" applyFill="1"/>
    <xf numFmtId="0" fontId="4" fillId="2" borderId="0" xfId="0" applyFont="1" applyFill="1"/>
    <xf numFmtId="0" fontId="4" fillId="2" borderId="0" xfId="2" applyFont="1" applyFill="1"/>
    <xf numFmtId="2" fontId="10" fillId="2" borderId="0" xfId="0" applyNumberFormat="1" applyFont="1" applyFill="1"/>
    <xf numFmtId="4" fontId="10" fillId="2" borderId="0" xfId="0" applyNumberFormat="1" applyFont="1" applyFill="1"/>
    <xf numFmtId="14" fontId="3" fillId="2" borderId="0" xfId="2" applyNumberFormat="1" applyFont="1" applyFill="1" applyAlignment="1">
      <alignment vertical="center"/>
    </xf>
    <xf numFmtId="0" fontId="3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left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0" xfId="3" applyFont="1" applyFill="1" applyAlignment="1">
      <alignment wrapText="1"/>
    </xf>
    <xf numFmtId="0" fontId="0" fillId="0" borderId="0" xfId="0" applyAlignment="1">
      <alignment wrapText="1"/>
    </xf>
    <xf numFmtId="0" fontId="3" fillId="2" borderId="0" xfId="2" applyFont="1" applyFill="1" applyAlignment="1">
      <alignment horizontal="center" wrapText="1"/>
    </xf>
    <xf numFmtId="0" fontId="4" fillId="2" borderId="0" xfId="2" applyFont="1" applyFill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left" vertical="top" wrapText="1"/>
    </xf>
    <xf numFmtId="4" fontId="7" fillId="2" borderId="0" xfId="2" applyNumberFormat="1" applyFont="1" applyFill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3" fillId="2" borderId="2" xfId="2" applyFont="1" applyFill="1" applyBorder="1" applyAlignment="1">
      <alignment horizontal="center" wrapText="1"/>
    </xf>
    <xf numFmtId="0" fontId="3" fillId="2" borderId="3" xfId="2" applyFont="1" applyFill="1" applyBorder="1" applyAlignment="1">
      <alignment horizontal="center" wrapText="1"/>
    </xf>
    <xf numFmtId="0" fontId="3" fillId="2" borderId="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Процентный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17</xdr:row>
      <xdr:rowOff>95250</xdr:rowOff>
    </xdr:from>
    <xdr:to>
      <xdr:col>10</xdr:col>
      <xdr:colOff>781050</xdr:colOff>
      <xdr:row>17</xdr:row>
      <xdr:rowOff>704850</xdr:rowOff>
    </xdr:to>
    <xdr:pic>
      <xdr:nvPicPr>
        <xdr:cNvPr id="82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39025" y="8610600"/>
          <a:ext cx="2981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608239</xdr:colOff>
      <xdr:row>16</xdr:row>
      <xdr:rowOff>204107</xdr:rowOff>
    </xdr:from>
    <xdr:to>
      <xdr:col>10</xdr:col>
      <xdr:colOff>713014</xdr:colOff>
      <xdr:row>16</xdr:row>
      <xdr:rowOff>813707</xdr:rowOff>
    </xdr:to>
    <xdr:pic>
      <xdr:nvPicPr>
        <xdr:cNvPr id="11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07060" y="8245928"/>
          <a:ext cx="298949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46"/>
  <sheetViews>
    <sheetView view="pageBreakPreview" zoomScale="70" zoomScaleNormal="70" zoomScaleSheetLayoutView="70" workbookViewId="0">
      <selection activeCell="J7" sqref="J7"/>
    </sheetView>
  </sheetViews>
  <sheetFormatPr defaultRowHeight="21" x14ac:dyDescent="0.35"/>
  <cols>
    <col min="1" max="1" width="10.5703125" style="3" customWidth="1"/>
    <col min="2" max="2" width="28.7109375" style="3" customWidth="1"/>
    <col min="3" max="3" width="13.5703125" style="3" customWidth="1"/>
    <col min="4" max="4" width="8.5703125" style="3" customWidth="1"/>
    <col min="5" max="6" width="13.5703125" style="3" customWidth="1"/>
    <col min="7" max="7" width="12.85546875" style="3" customWidth="1"/>
    <col min="8" max="8" width="16.5703125" style="3" customWidth="1"/>
    <col min="9" max="9" width="13" style="3" customWidth="1"/>
    <col min="10" max="10" width="13.5703125" style="3" customWidth="1"/>
    <col min="11" max="11" width="17.5703125" style="3" customWidth="1"/>
    <col min="12" max="12" width="18.5703125" style="3" customWidth="1"/>
    <col min="13" max="13" width="13.28515625" style="3" customWidth="1"/>
    <col min="14" max="16384" width="9.140625" style="3"/>
  </cols>
  <sheetData>
    <row r="1" spans="1:13" s="1" customFormat="1" ht="20.25" x14ac:dyDescent="0.3">
      <c r="I1" s="30" t="s">
        <v>21</v>
      </c>
      <c r="J1" s="31"/>
      <c r="K1" s="31"/>
    </row>
    <row r="2" spans="1:13" s="1" customFormat="1" ht="20.25" x14ac:dyDescent="0.3">
      <c r="I2" s="31"/>
      <c r="J2" s="31"/>
      <c r="K2" s="31"/>
    </row>
    <row r="3" spans="1:13" s="1" customFormat="1" ht="49.15" customHeight="1" x14ac:dyDescent="0.3">
      <c r="I3" s="31"/>
      <c r="J3" s="31"/>
      <c r="K3" s="31"/>
    </row>
    <row r="4" spans="1:13" s="1" customFormat="1" ht="26.25" customHeight="1" x14ac:dyDescent="0.3">
      <c r="K4" s="2"/>
    </row>
    <row r="5" spans="1:13" s="1" customFormat="1" ht="20.25" x14ac:dyDescent="0.3">
      <c r="K5" s="2"/>
    </row>
    <row r="6" spans="1:13" x14ac:dyDescent="0.35">
      <c r="A6" s="32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29.25" customHeight="1" x14ac:dyDescent="0.35">
      <c r="A7" s="4" t="s">
        <v>15</v>
      </c>
      <c r="B7" s="4"/>
      <c r="D7" s="4"/>
      <c r="F7" s="5"/>
      <c r="G7" s="5"/>
      <c r="H7" s="23">
        <v>44330</v>
      </c>
      <c r="I7" s="4"/>
      <c r="J7" s="4"/>
      <c r="K7" s="4"/>
    </row>
    <row r="8" spans="1:13" ht="23.25" customHeight="1" x14ac:dyDescent="0.35">
      <c r="A8" s="4" t="s">
        <v>10</v>
      </c>
      <c r="B8" s="4"/>
      <c r="C8" s="5" t="s">
        <v>19</v>
      </c>
      <c r="D8" s="4"/>
      <c r="E8" s="4"/>
      <c r="F8" s="4"/>
      <c r="G8" s="4"/>
      <c r="H8" s="4"/>
      <c r="I8" s="4"/>
      <c r="J8" s="4"/>
      <c r="K8" s="4"/>
    </row>
    <row r="9" spans="1:13" ht="56.25" customHeight="1" x14ac:dyDescent="0.35">
      <c r="A9" s="33" t="s">
        <v>17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3" x14ac:dyDescent="0.35">
      <c r="A10" s="34" t="s">
        <v>7</v>
      </c>
      <c r="B10" s="34" t="s">
        <v>1</v>
      </c>
      <c r="C10" s="34" t="s">
        <v>2</v>
      </c>
      <c r="D10" s="34" t="s">
        <v>0</v>
      </c>
      <c r="E10" s="34" t="s">
        <v>18</v>
      </c>
      <c r="F10" s="34"/>
      <c r="G10" s="34"/>
      <c r="H10" s="34" t="s">
        <v>9</v>
      </c>
      <c r="I10" s="34" t="s">
        <v>12</v>
      </c>
      <c r="J10" s="34" t="s">
        <v>13</v>
      </c>
      <c r="K10" s="34" t="s">
        <v>14</v>
      </c>
    </row>
    <row r="11" spans="1:13" ht="174" customHeight="1" x14ac:dyDescent="0.35">
      <c r="A11" s="34"/>
      <c r="B11" s="34"/>
      <c r="C11" s="34"/>
      <c r="D11" s="34"/>
      <c r="E11" s="6" t="s">
        <v>23</v>
      </c>
      <c r="F11" s="6" t="s">
        <v>24</v>
      </c>
      <c r="G11" s="6" t="s">
        <v>32</v>
      </c>
      <c r="H11" s="34"/>
      <c r="I11" s="34"/>
      <c r="J11" s="34"/>
      <c r="K11" s="34"/>
    </row>
    <row r="12" spans="1:13" x14ac:dyDescent="0.35">
      <c r="A12" s="24">
        <v>1</v>
      </c>
      <c r="B12" s="24">
        <v>2</v>
      </c>
      <c r="C12" s="24">
        <v>3</v>
      </c>
      <c r="D12" s="24">
        <v>4</v>
      </c>
      <c r="E12" s="24">
        <v>5</v>
      </c>
      <c r="F12" s="24">
        <v>6</v>
      </c>
      <c r="G12" s="24">
        <v>7</v>
      </c>
      <c r="H12" s="24">
        <v>8</v>
      </c>
      <c r="I12" s="24">
        <v>9</v>
      </c>
      <c r="J12" s="24">
        <v>10</v>
      </c>
      <c r="K12" s="24">
        <v>11</v>
      </c>
    </row>
    <row r="13" spans="1:13" ht="41.25" x14ac:dyDescent="0.35">
      <c r="A13" s="24">
        <v>1</v>
      </c>
      <c r="B13" s="8" t="s">
        <v>25</v>
      </c>
      <c r="C13" s="29" t="s">
        <v>26</v>
      </c>
      <c r="D13" s="9">
        <v>116</v>
      </c>
      <c r="E13" s="10">
        <v>1100</v>
      </c>
      <c r="F13" s="10">
        <v>1200</v>
      </c>
      <c r="G13" s="10">
        <v>1058.55</v>
      </c>
      <c r="H13" s="11">
        <f>ROUND((AVERAGE(E13:G13)),2)</f>
        <v>1119.52</v>
      </c>
      <c r="I13" s="12">
        <f>STDEV(E13:G13)</f>
        <v>72.716578806578468</v>
      </c>
      <c r="J13" s="13">
        <f>I13/H13</f>
        <v>6.4953353943277892E-2</v>
      </c>
      <c r="K13" s="10">
        <f>H13*D13</f>
        <v>129864.31999999999</v>
      </c>
    </row>
    <row r="14" spans="1:13" ht="61.5" x14ac:dyDescent="0.35">
      <c r="A14" s="24">
        <v>2</v>
      </c>
      <c r="B14" s="8" t="s">
        <v>27</v>
      </c>
      <c r="C14" s="29" t="s">
        <v>26</v>
      </c>
      <c r="D14" s="9">
        <v>3</v>
      </c>
      <c r="E14" s="10">
        <v>1180</v>
      </c>
      <c r="F14" s="10">
        <v>1390</v>
      </c>
      <c r="G14" s="10">
        <v>1389.96</v>
      </c>
      <c r="H14" s="11">
        <f>ROUND((AVERAGE(E14:G14)),2)</f>
        <v>1319.99</v>
      </c>
      <c r="I14" s="12">
        <f>STDEV(E14:G14)</f>
        <v>121.23201117416693</v>
      </c>
      <c r="J14" s="13">
        <f>I14/H14</f>
        <v>9.1843128488978645E-2</v>
      </c>
      <c r="K14" s="10">
        <f>H14*D14</f>
        <v>3959.9700000000003</v>
      </c>
    </row>
    <row r="15" spans="1:13" x14ac:dyDescent="0.35">
      <c r="A15" s="7">
        <v>3</v>
      </c>
      <c r="B15" s="8" t="s">
        <v>28</v>
      </c>
      <c r="C15" s="29" t="s">
        <v>29</v>
      </c>
      <c r="D15" s="9">
        <v>115</v>
      </c>
      <c r="E15" s="10">
        <v>1216</v>
      </c>
      <c r="F15" s="10">
        <v>1250</v>
      </c>
      <c r="G15" s="10">
        <v>1098.77</v>
      </c>
      <c r="H15" s="11">
        <f>ROUND((AVERAGE(E15:G15)),2)</f>
        <v>1188.26</v>
      </c>
      <c r="I15" s="12">
        <f>STDEV(E15:G15)</f>
        <v>79.340390932571879</v>
      </c>
      <c r="J15" s="13">
        <f>I15/H15</f>
        <v>6.677022783950641E-2</v>
      </c>
      <c r="K15" s="27">
        <f>H15*D15</f>
        <v>136649.9</v>
      </c>
    </row>
    <row r="16" spans="1:13" ht="41.25" customHeight="1" x14ac:dyDescent="0.35">
      <c r="A16" s="39" t="s">
        <v>11</v>
      </c>
      <c r="B16" s="40"/>
      <c r="C16" s="40"/>
      <c r="D16" s="40"/>
      <c r="E16" s="40"/>
      <c r="F16" s="40"/>
      <c r="G16" s="40"/>
      <c r="H16" s="40"/>
      <c r="I16" s="40"/>
      <c r="J16" s="41"/>
      <c r="K16" s="14">
        <f>SUM(K13:K15)</f>
        <v>270474.18999999994</v>
      </c>
      <c r="L16" s="22"/>
      <c r="M16" s="14"/>
    </row>
    <row r="17" spans="1:11" ht="24" customHeight="1" x14ac:dyDescent="0.35">
      <c r="A17" s="42" t="s">
        <v>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ht="135" customHeight="1" x14ac:dyDescent="0.35">
      <c r="A18" s="35" t="s">
        <v>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ht="21" customHeight="1" x14ac:dyDescent="0.35">
      <c r="A19" s="35" t="s">
        <v>6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ht="21" customHeight="1" x14ac:dyDescent="0.35">
      <c r="A20" s="35" t="s">
        <v>16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ht="27.75" customHeight="1" x14ac:dyDescent="0.35">
      <c r="A21" s="28"/>
      <c r="B21" s="16">
        <f>K16</f>
        <v>270474.18999999994</v>
      </c>
      <c r="C21" s="17" t="s">
        <v>5</v>
      </c>
      <c r="D21" s="28"/>
      <c r="E21" s="28"/>
      <c r="F21" s="28"/>
      <c r="G21" s="28"/>
      <c r="H21" s="28"/>
      <c r="I21" s="28"/>
      <c r="J21" s="28"/>
      <c r="K21" s="28"/>
    </row>
    <row r="22" spans="1:11" ht="51.6" customHeight="1" x14ac:dyDescent="0.35">
      <c r="A22" s="36" t="s">
        <v>31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ht="86.25" customHeight="1" x14ac:dyDescent="0.35">
      <c r="A23" s="37" t="s">
        <v>30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4" spans="1:11" ht="56.25" customHeight="1" x14ac:dyDescent="0.35">
      <c r="A24" s="38"/>
      <c r="B24" s="38"/>
      <c r="C24" s="18"/>
      <c r="D24" s="18"/>
      <c r="F24" s="18"/>
      <c r="G24" s="18"/>
      <c r="H24" s="18"/>
      <c r="I24" s="18"/>
      <c r="J24" s="18"/>
      <c r="K24" s="18"/>
    </row>
    <row r="25" spans="1:11" ht="27.75" customHeight="1" x14ac:dyDescent="0.35">
      <c r="A25" s="19" t="s">
        <v>20</v>
      </c>
      <c r="K25" s="21"/>
    </row>
    <row r="26" spans="1:11" x14ac:dyDescent="0.35">
      <c r="B26" s="19"/>
      <c r="K26" s="21"/>
    </row>
    <row r="27" spans="1:11" x14ac:dyDescent="0.35">
      <c r="K27" s="21"/>
    </row>
    <row r="29" spans="1:11" ht="118.5" customHeight="1" x14ac:dyDescent="0.35"/>
    <row r="30" spans="1:11" ht="118.5" customHeight="1" x14ac:dyDescent="0.35"/>
    <row r="31" spans="1:11" ht="118.5" customHeight="1" x14ac:dyDescent="0.35"/>
    <row r="32" spans="1:11" ht="118.5" customHeight="1" x14ac:dyDescent="0.35"/>
    <row r="46" spans="2:2" x14ac:dyDescent="0.35">
      <c r="B46" s="20" t="s">
        <v>3</v>
      </c>
    </row>
  </sheetData>
  <mergeCells count="20">
    <mergeCell ref="A20:K20"/>
    <mergeCell ref="A22:K22"/>
    <mergeCell ref="A23:K23"/>
    <mergeCell ref="A24:B24"/>
    <mergeCell ref="J10:J11"/>
    <mergeCell ref="K10:K11"/>
    <mergeCell ref="A16:J16"/>
    <mergeCell ref="A17:K17"/>
    <mergeCell ref="A18:K18"/>
    <mergeCell ref="A19:K19"/>
    <mergeCell ref="I1:K3"/>
    <mergeCell ref="A6:K6"/>
    <mergeCell ref="A9:K9"/>
    <mergeCell ref="A10:A11"/>
    <mergeCell ref="B10:B11"/>
    <mergeCell ref="C10:C11"/>
    <mergeCell ref="D10:D11"/>
    <mergeCell ref="E10:G10"/>
    <mergeCell ref="H10:H11"/>
    <mergeCell ref="I10:I11"/>
  </mergeCell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45"/>
  <sheetViews>
    <sheetView tabSelected="1" view="pageBreakPreview" zoomScale="70" zoomScaleNormal="70" zoomScaleSheetLayoutView="70" workbookViewId="0">
      <selection activeCell="E8" sqref="E8"/>
    </sheetView>
  </sheetViews>
  <sheetFormatPr defaultRowHeight="21" x14ac:dyDescent="0.35"/>
  <cols>
    <col min="1" max="1" width="10.5703125" style="3" customWidth="1"/>
    <col min="2" max="2" width="28.7109375" style="3" customWidth="1"/>
    <col min="3" max="3" width="13.5703125" style="3" customWidth="1"/>
    <col min="4" max="4" width="10.140625" style="3" customWidth="1"/>
    <col min="5" max="6" width="13.5703125" style="3" customWidth="1"/>
    <col min="7" max="7" width="12.85546875" style="3" customWidth="1"/>
    <col min="8" max="8" width="16.5703125" style="3" customWidth="1"/>
    <col min="9" max="9" width="13" style="3" customWidth="1"/>
    <col min="10" max="10" width="13.5703125" style="3" customWidth="1"/>
    <col min="11" max="11" width="20.85546875" style="3" customWidth="1"/>
    <col min="12" max="12" width="18.5703125" style="3" customWidth="1"/>
    <col min="13" max="13" width="13.28515625" style="3" customWidth="1"/>
    <col min="14" max="16384" width="9.140625" style="3"/>
  </cols>
  <sheetData>
    <row r="1" spans="1:13" s="1" customFormat="1" ht="20.25" x14ac:dyDescent="0.3">
      <c r="I1" s="30" t="s">
        <v>38</v>
      </c>
      <c r="J1" s="31"/>
      <c r="K1" s="31"/>
    </row>
    <row r="2" spans="1:13" s="1" customFormat="1" ht="20.25" x14ac:dyDescent="0.3">
      <c r="I2" s="31"/>
      <c r="J2" s="31"/>
      <c r="K2" s="31"/>
    </row>
    <row r="3" spans="1:13" s="1" customFormat="1" ht="49.15" customHeight="1" x14ac:dyDescent="0.3">
      <c r="I3" s="31"/>
      <c r="J3" s="31"/>
      <c r="K3" s="31"/>
    </row>
    <row r="4" spans="1:13" s="1" customFormat="1" ht="26.25" customHeight="1" x14ac:dyDescent="0.3">
      <c r="I4" s="1" t="s">
        <v>37</v>
      </c>
      <c r="K4" s="2"/>
    </row>
    <row r="5" spans="1:13" s="1" customFormat="1" ht="20.25" x14ac:dyDescent="0.3">
      <c r="K5" s="2"/>
    </row>
    <row r="6" spans="1:13" x14ac:dyDescent="0.35">
      <c r="A6" s="32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29.25" customHeight="1" x14ac:dyDescent="0.35">
      <c r="A7" s="4" t="s">
        <v>15</v>
      </c>
      <c r="B7" s="4"/>
      <c r="D7" s="4"/>
      <c r="F7" s="5"/>
      <c r="G7" s="5"/>
      <c r="H7" s="23" t="s">
        <v>39</v>
      </c>
      <c r="I7" s="4"/>
      <c r="J7" s="4"/>
      <c r="K7" s="4"/>
    </row>
    <row r="8" spans="1:13" ht="23.25" customHeight="1" x14ac:dyDescent="0.35">
      <c r="A8" s="4" t="s">
        <v>10</v>
      </c>
      <c r="B8" s="4"/>
      <c r="C8" s="5" t="s">
        <v>40</v>
      </c>
      <c r="D8" s="4"/>
      <c r="E8" s="4"/>
      <c r="F8" s="4"/>
      <c r="G8" s="4"/>
      <c r="H8" s="4"/>
      <c r="I8" s="4"/>
      <c r="J8" s="4"/>
      <c r="K8" s="4"/>
    </row>
    <row r="9" spans="1:13" ht="56.25" customHeight="1" x14ac:dyDescent="0.35">
      <c r="A9" s="33" t="s">
        <v>17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3" x14ac:dyDescent="0.35">
      <c r="A10" s="34" t="s">
        <v>7</v>
      </c>
      <c r="B10" s="34" t="s">
        <v>1</v>
      </c>
      <c r="C10" s="34" t="s">
        <v>2</v>
      </c>
      <c r="D10" s="34" t="s">
        <v>0</v>
      </c>
      <c r="E10" s="34" t="s">
        <v>18</v>
      </c>
      <c r="F10" s="34"/>
      <c r="G10" s="34"/>
      <c r="H10" s="34" t="s">
        <v>9</v>
      </c>
      <c r="I10" s="34" t="s">
        <v>12</v>
      </c>
      <c r="J10" s="34" t="s">
        <v>13</v>
      </c>
      <c r="K10" s="34" t="s">
        <v>42</v>
      </c>
    </row>
    <row r="11" spans="1:13" ht="174" customHeight="1" x14ac:dyDescent="0.35">
      <c r="A11" s="34"/>
      <c r="B11" s="34"/>
      <c r="C11" s="34"/>
      <c r="D11" s="34"/>
      <c r="E11" s="6" t="s">
        <v>35</v>
      </c>
      <c r="F11" s="6" t="s">
        <v>36</v>
      </c>
      <c r="G11" s="6" t="s">
        <v>36</v>
      </c>
      <c r="H11" s="34"/>
      <c r="I11" s="34"/>
      <c r="J11" s="34"/>
      <c r="K11" s="34"/>
    </row>
    <row r="12" spans="1:13" x14ac:dyDescent="0.35">
      <c r="A12" s="24">
        <v>1</v>
      </c>
      <c r="B12" s="24">
        <v>2</v>
      </c>
      <c r="C12" s="24">
        <v>3</v>
      </c>
      <c r="D12" s="24">
        <v>4</v>
      </c>
      <c r="E12" s="24">
        <v>5</v>
      </c>
      <c r="F12" s="24">
        <v>6</v>
      </c>
      <c r="G12" s="24">
        <v>7</v>
      </c>
      <c r="H12" s="24">
        <v>8</v>
      </c>
      <c r="I12" s="24">
        <v>9</v>
      </c>
      <c r="J12" s="24">
        <v>10</v>
      </c>
      <c r="K12" s="24">
        <v>11</v>
      </c>
    </row>
    <row r="13" spans="1:13" ht="41.25" x14ac:dyDescent="0.35">
      <c r="A13" s="24">
        <v>1</v>
      </c>
      <c r="B13" s="8" t="s">
        <v>33</v>
      </c>
      <c r="C13" s="25" t="s">
        <v>34</v>
      </c>
      <c r="D13" s="9">
        <v>3319.8148999999999</v>
      </c>
      <c r="E13" s="10">
        <v>54</v>
      </c>
      <c r="F13" s="10">
        <v>54.5</v>
      </c>
      <c r="G13" s="10">
        <v>53.5</v>
      </c>
      <c r="H13" s="11">
        <f>ROUND((AVERAGE(E13:G13)),2)</f>
        <v>54</v>
      </c>
      <c r="I13" s="12">
        <f>STDEV(E13:G13)</f>
        <v>0.5</v>
      </c>
      <c r="J13" s="13">
        <f>I13/H13</f>
        <v>9.2592592592592587E-3</v>
      </c>
      <c r="K13" s="10">
        <f>H13*D13</f>
        <v>179270.00459999999</v>
      </c>
    </row>
    <row r="14" spans="1:13" ht="41.25" x14ac:dyDescent="0.35">
      <c r="A14" s="24">
        <v>2</v>
      </c>
      <c r="B14" s="8" t="s">
        <v>41</v>
      </c>
      <c r="C14" s="26" t="s">
        <v>34</v>
      </c>
      <c r="D14" s="9">
        <v>1470</v>
      </c>
      <c r="E14" s="10">
        <v>59</v>
      </c>
      <c r="F14" s="10">
        <v>59.5</v>
      </c>
      <c r="G14" s="10">
        <v>58.5</v>
      </c>
      <c r="H14" s="11">
        <f>ROUND((AVERAGE(E14:G14)),2)</f>
        <v>59</v>
      </c>
      <c r="I14" s="12">
        <f>STDEV(E14:G14)</f>
        <v>0.5</v>
      </c>
      <c r="J14" s="13">
        <f>I14/H14</f>
        <v>8.4745762711864406E-3</v>
      </c>
      <c r="K14" s="10">
        <f>H14*D14</f>
        <v>86730</v>
      </c>
    </row>
    <row r="15" spans="1:13" ht="41.25" customHeight="1" x14ac:dyDescent="0.35">
      <c r="A15" s="39" t="s">
        <v>11</v>
      </c>
      <c r="B15" s="40"/>
      <c r="C15" s="40"/>
      <c r="D15" s="40"/>
      <c r="E15" s="40"/>
      <c r="F15" s="40"/>
      <c r="G15" s="40"/>
      <c r="H15" s="40"/>
      <c r="I15" s="40"/>
      <c r="J15" s="41"/>
      <c r="K15" s="14">
        <f>SUM(K13:K14)</f>
        <v>266000.00459999999</v>
      </c>
      <c r="L15" s="22"/>
      <c r="M15" s="14"/>
    </row>
    <row r="16" spans="1:13" ht="24" customHeight="1" x14ac:dyDescent="0.35">
      <c r="A16" s="42" t="s">
        <v>43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ht="135" customHeight="1" x14ac:dyDescent="0.35">
      <c r="A17" s="35" t="s">
        <v>44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ht="21" customHeight="1" x14ac:dyDescent="0.35">
      <c r="A18" s="35" t="s">
        <v>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ht="21" customHeight="1" x14ac:dyDescent="0.35">
      <c r="A19" s="35" t="s">
        <v>16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ht="27.75" customHeight="1" x14ac:dyDescent="0.35">
      <c r="A20" s="15"/>
      <c r="B20" s="16">
        <f>K15</f>
        <v>266000.00459999999</v>
      </c>
      <c r="C20" s="17" t="s">
        <v>5</v>
      </c>
      <c r="D20" s="15"/>
      <c r="E20" s="15"/>
      <c r="F20" s="15"/>
      <c r="G20" s="15"/>
      <c r="H20" s="15"/>
      <c r="I20" s="15"/>
      <c r="J20" s="15"/>
      <c r="K20" s="15"/>
    </row>
    <row r="21" spans="1:11" ht="51.6" customHeight="1" x14ac:dyDescent="0.35">
      <c r="A21" s="36" t="s">
        <v>31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ht="86.25" customHeight="1" x14ac:dyDescent="0.35">
      <c r="A22" s="37" t="s">
        <v>30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ht="56.25" customHeight="1" x14ac:dyDescent="0.35">
      <c r="A23" s="38"/>
      <c r="B23" s="38"/>
      <c r="C23" s="18"/>
      <c r="D23" s="18"/>
      <c r="F23" s="18"/>
      <c r="G23" s="18"/>
      <c r="H23" s="18"/>
      <c r="I23" s="18"/>
      <c r="J23" s="18"/>
      <c r="K23" s="18"/>
    </row>
    <row r="24" spans="1:11" ht="27.75" customHeight="1" x14ac:dyDescent="0.35">
      <c r="A24" s="19"/>
      <c r="K24" s="21"/>
    </row>
    <row r="25" spans="1:11" x14ac:dyDescent="0.35">
      <c r="B25" s="19"/>
      <c r="K25" s="21"/>
    </row>
    <row r="26" spans="1:11" x14ac:dyDescent="0.35">
      <c r="K26" s="21"/>
    </row>
    <row r="28" spans="1:11" ht="118.5" customHeight="1" x14ac:dyDescent="0.35"/>
    <row r="29" spans="1:11" ht="118.5" customHeight="1" x14ac:dyDescent="0.35"/>
    <row r="30" spans="1:11" ht="118.5" customHeight="1" x14ac:dyDescent="0.35"/>
    <row r="31" spans="1:11" ht="118.5" customHeight="1" x14ac:dyDescent="0.35"/>
    <row r="45" spans="2:2" x14ac:dyDescent="0.35">
      <c r="B45" s="20" t="s">
        <v>3</v>
      </c>
    </row>
  </sheetData>
  <mergeCells count="20">
    <mergeCell ref="A23:B23"/>
    <mergeCell ref="A16:K16"/>
    <mergeCell ref="A17:K17"/>
    <mergeCell ref="A18:K18"/>
    <mergeCell ref="A19:K19"/>
    <mergeCell ref="B10:B11"/>
    <mergeCell ref="A22:K22"/>
    <mergeCell ref="I1:K3"/>
    <mergeCell ref="A21:K21"/>
    <mergeCell ref="H10:H11"/>
    <mergeCell ref="I10:I11"/>
    <mergeCell ref="J10:J11"/>
    <mergeCell ref="A6:K6"/>
    <mergeCell ref="A9:K9"/>
    <mergeCell ref="A10:A11"/>
    <mergeCell ref="C10:C11"/>
    <mergeCell ref="A15:J15"/>
    <mergeCell ref="D10:D11"/>
    <mergeCell ref="E10:G10"/>
    <mergeCell ref="K10:K11"/>
  </mergeCells>
  <pageMargins left="0.7" right="0.7" top="0.75" bottom="0.75" header="0.3" footer="0.3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0" sqref="A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 1 (2)</vt:lpstr>
      <vt:lpstr>Лист 1</vt:lpstr>
      <vt:lpstr>Лист2</vt:lpstr>
      <vt:lpstr>Лист3</vt:lpstr>
      <vt:lpstr>'Лист 1'!Область_печати</vt:lpstr>
      <vt:lpstr>'Лист 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2024-12-19T11:30:08Z</dcterms:modified>
</cp:coreProperties>
</file>