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rgi-Online\Desktop\Михаил\МУП Междуреченский Водоканал\ЗК на поставку ГСМ на 10-12-2024\"/>
    </mc:Choice>
  </mc:AlternateContent>
  <bookViews>
    <workbookView xWindow="360" yWindow="12" windowWidth="20952" windowHeight="9720"/>
  </bookViews>
  <sheets>
    <sheet name="НМЦД" sheetId="1" r:id="rId1"/>
  </sheets>
  <calcPr calcId="162913"/>
</workbook>
</file>

<file path=xl/calcChain.xml><?xml version="1.0" encoding="utf-8"?>
<calcChain xmlns="http://schemas.openxmlformats.org/spreadsheetml/2006/main">
  <c r="K6" i="1" l="1"/>
  <c r="N6" i="1" s="1"/>
  <c r="O6" i="1" s="1"/>
  <c r="K7" i="1"/>
  <c r="N7" i="1" s="1"/>
  <c r="O7" i="1" s="1"/>
  <c r="L7" i="1" l="1"/>
  <c r="M7" i="1" s="1"/>
  <c r="L6" i="1"/>
  <c r="M6" i="1" s="1"/>
  <c r="K5" i="1"/>
  <c r="L5" i="1" s="1"/>
  <c r="M5" i="1" s="1"/>
  <c r="N5" i="1" l="1"/>
  <c r="O5" i="1" s="1"/>
  <c r="O8" i="1" s="1"/>
  <c r="K10" i="1" s="1"/>
</calcChain>
</file>

<file path=xl/sharedStrings.xml><?xml version="1.0" encoding="utf-8"?>
<sst xmlns="http://schemas.openxmlformats.org/spreadsheetml/2006/main" count="32" uniqueCount="28">
  <si>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</si>
  <si>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</si>
  <si>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</si>
  <si>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</si>
  <si>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</si>
  <si>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</si>
  <si>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</si>
  <si>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</si>
  <si>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t xml:space="preserve">Коммерческое предложение                       № 1 </t>
  </si>
  <si>
    <t xml:space="preserve">Коммерческое предложение                        № 2 </t>
  </si>
  <si>
    <t xml:space="preserve">Коммерческое предложение                 № 3 </t>
  </si>
  <si>
    <t xml:space="preserve">Коммерческое предложение                 № 4 </t>
  </si>
  <si>
    <t xml:space="preserve">Коммерческое предложение                 № 5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</si>
  <si>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</si>
  <si>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</si>
  <si>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1"/>
        <rFont val="Times New Roman"/>
      </rPr>
      <t xml:space="preserve">         (не должен превышать 33%)</t>
    </r>
  </si>
  <si>
    <t>Средняя арифметическая цена за единицу     руб.</t>
  </si>
  <si>
    <t>Расчет Н (МЦД) по формуле                             v - количество (объем) закупаемого товара (работы, услуги);
     ц - ср. цена за единицу    ЦКЕП = v*ц</t>
  </si>
  <si>
    <t>В результате проведенного расчета Н(М)Ц договора составила:</t>
  </si>
  <si>
    <t>рублей</t>
  </si>
  <si>
    <t>Приложение № 2
к запросу котировок в электронной форме 
от «___» __________ 202_ г. № ______</t>
  </si>
  <si>
    <t>Обоснование начальной (максимальной) цены Договора на поставку ГСМ</t>
  </si>
  <si>
    <t xml:space="preserve">При определениеии начальной (максимальной) цены Договора на поставку ГСМ применен метод сопоставимых рыночных цен (анализ рынка). </t>
  </si>
  <si>
    <t>Автомобильный бензин марки АИ-92 (Премиум Евро-92)</t>
  </si>
  <si>
    <t>в соответствии с ТЗ</t>
  </si>
  <si>
    <t>л</t>
  </si>
  <si>
    <t>Автомобильный бензин марки АИ-95 (Премиум Евро-95)</t>
  </si>
  <si>
    <t xml:space="preserve">Автомобильное дизельное топливо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</si>
</sst>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000"/>
  </numFmts>
  <fonts count="12" x14ac:knownFonts="1">
    <font>
      <sz val="11"/>
      <color theme="1"/>
      <name val="Calibri"/>
      <scheme val="minor"/>
    </font>
    <font>
      <sz val="10"/>
      <name val="Times New Roman"/>
    </font>
    <font>
      <sz val="12"/>
      <name val="Times New Roman"/>
    </font>
    <font>
      <b/>
      <sz val="12"/>
      <name val="Times New Roman"/>
    </font>
    <font>
      <b/>
      <sz val="11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sz val="11"/>
      <name val="Times New Roman"/>
    </font>
    <font>
      <i/>
      <sz val="11"/>
      <name val="Times New Roman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vertical="center"/>
    </xf>
    <xf numFmtId="43" fontId="1" fillId="0" borderId="0" xfId="0" applyNumberFormat="1" applyFont="1"/>
    <xf numFmtId="0" fontId="5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</xdr:row>
      <xdr:rowOff>1476374</xdr:rowOff>
    </xdr:from>
    <xdr:to>
      <xdr:col>12</xdr:col>
      <xdr:colOff>600075</xdr:colOff>
      <xdr:row>3</xdr:row>
      <xdr:rowOff>1819275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2049125" y="3324223"/>
          <a:ext cx="590549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169208</xdr:colOff>
      <xdr:row>3</xdr:row>
      <xdr:rowOff>1266265</xdr:rowOff>
    </xdr:from>
    <xdr:to>
      <xdr:col>11</xdr:col>
      <xdr:colOff>674033</xdr:colOff>
      <xdr:row>3</xdr:row>
      <xdr:rowOff>1523439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1303933" y="3114115"/>
          <a:ext cx="50482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topLeftCell="A4" workbookViewId="0">
      <selection activeCell="A10" sqref="A10:H10"/>
    </sheetView>
  </sheetViews>
  <sheetFormatPr defaultColWidth="9.109375" defaultRowHeight="13.2" x14ac:dyDescent="0.25"/>
  <cols>
    <col min="1" max="1" width="3.109375" style="1" bestFit="1" customWidth="1"/>
    <col min="2" max="2" width="31" style="1" bestFit="1" customWidth="1"/>
    <col min="3" max="3" width="20.5546875" style="1" bestFit="1" customWidth="1"/>
    <col min="4" max="4" width="5.88671875" style="1" bestFit="1" customWidth="1"/>
    <col min="5" max="5" width="8.88671875" style="1" bestFit="1" customWidth="1"/>
    <col min="6" max="6" width="15.5546875" style="1" bestFit="1" customWidth="1"/>
    <col min="7" max="7" width="16.33203125" style="1" bestFit="1" customWidth="1"/>
    <col min="8" max="8" width="15.88671875" style="1" bestFit="1" customWidth="1"/>
    <col min="9" max="10" width="15.88671875" style="1" hidden="1" customWidth="1"/>
    <col min="11" max="11" width="18.109375" style="1" bestFit="1" customWidth="1"/>
    <col min="12" max="12" width="13.5546875" style="1" bestFit="1" customWidth="1"/>
    <col min="13" max="13" width="10.33203125" style="1" bestFit="1" customWidth="1"/>
    <col min="14" max="14" width="11.33203125" style="1" bestFit="1" customWidth="1"/>
    <col min="15" max="15" width="16.33203125" style="1" bestFit="1" customWidth="1"/>
    <col min="16" max="16384" width="9.109375" style="1"/>
  </cols>
  <sheetData>
    <row r="1" spans="1:15" ht="67.5" customHeight="1" x14ac:dyDescent="0.25">
      <c r="K1" s="28" t="s">
        <v>20</v>
      </c>
      <c r="L1" s="28"/>
      <c r="M1" s="28"/>
      <c r="N1" s="28"/>
      <c r="O1" s="28"/>
    </row>
    <row r="2" spans="1:15" ht="39" customHeight="1" x14ac:dyDescent="0.25">
      <c r="A2" s="29" t="s">
        <v>21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9" customHeight="1" x14ac:dyDescent="0.25">
      <c r="A3" s="30" t="s">
        <v>0</v>
      </c>
      <c r="B3" s="30" t="s">
        <v>1</v>
      </c>
      <c r="C3" s="30" t="s">
        <v>2</v>
      </c>
      <c r="D3" s="30" t="s">
        <v>3</v>
      </c>
      <c r="E3" s="30" t="s">
        <v>4</v>
      </c>
      <c r="F3" s="30" t="s">
        <v>5</v>
      </c>
      <c r="G3" s="30"/>
      <c r="H3" s="30"/>
      <c r="I3" s="2"/>
      <c r="J3" s="2"/>
      <c r="K3" s="31" t="s">
        <v>6</v>
      </c>
      <c r="L3" s="31"/>
      <c r="M3" s="31"/>
      <c r="N3" s="32" t="s">
        <v>7</v>
      </c>
      <c r="O3" s="32"/>
    </row>
    <row r="4" spans="1:15" ht="144" customHeight="1" x14ac:dyDescent="0.25">
      <c r="A4" s="30"/>
      <c r="B4" s="30"/>
      <c r="C4" s="30"/>
      <c r="D4" s="30"/>
      <c r="E4" s="30"/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3" t="s">
        <v>16</v>
      </c>
      <c r="O4" s="3" t="s">
        <v>17</v>
      </c>
    </row>
    <row r="5" spans="1:15" s="4" customFormat="1" ht="27.6" x14ac:dyDescent="0.3">
      <c r="A5" s="5">
        <v>1</v>
      </c>
      <c r="B5" s="33" t="s">
        <v>23</v>
      </c>
      <c r="C5" s="25" t="s">
        <v>24</v>
      </c>
      <c r="D5" s="24" t="s">
        <v>25</v>
      </c>
      <c r="E5" s="6">
        <v>45000</v>
      </c>
      <c r="F5" s="10">
        <v>55</v>
      </c>
      <c r="G5" s="10">
        <v>55.1</v>
      </c>
      <c r="H5" s="10">
        <v>55</v>
      </c>
      <c r="I5" s="10"/>
      <c r="J5" s="10"/>
      <c r="K5" s="10">
        <f t="shared" ref="K5:K7" si="0">AVERAGE(F5:H5)</f>
        <v>55.033333333333331</v>
      </c>
      <c r="L5" s="12">
        <f t="shared" ref="L5:L7" si="1">SQRT(((SUM((POWER(H5-K5,2)),(POWER(G5-K5,2)),(POWER(F5-K5,2)))/(COLUMNS(F5:H5)-1))))</f>
        <v>5.77350269189634E-2</v>
      </c>
      <c r="M5" s="12">
        <f t="shared" ref="M5:M7" si="2">L5/K5*100</f>
        <v>0.10490919488606312</v>
      </c>
      <c r="N5" s="13">
        <f t="shared" ref="N5:N7" si="3">K5</f>
        <v>55.033333333333331</v>
      </c>
      <c r="O5" s="13">
        <f t="shared" ref="O5:O7" si="4">N5*E5</f>
        <v>2476500</v>
      </c>
    </row>
    <row r="6" spans="1:15" s="4" customFormat="1" ht="27.6" x14ac:dyDescent="0.3">
      <c r="A6" s="5">
        <v>2</v>
      </c>
      <c r="B6" s="33" t="s">
        <v>26</v>
      </c>
      <c r="C6" s="25" t="s">
        <v>24</v>
      </c>
      <c r="D6" s="24" t="s">
        <v>25</v>
      </c>
      <c r="E6" s="6">
        <v>3000</v>
      </c>
      <c r="F6" s="10">
        <v>60.5</v>
      </c>
      <c r="G6" s="10">
        <v>60.15</v>
      </c>
      <c r="H6" s="10">
        <v>60</v>
      </c>
      <c r="I6" s="10"/>
      <c r="J6" s="10"/>
      <c r="K6" s="10">
        <f t="shared" si="0"/>
        <v>60.216666666666669</v>
      </c>
      <c r="L6" s="12">
        <f t="shared" si="1"/>
        <v>0.25658007197234439</v>
      </c>
      <c r="M6" s="12">
        <f t="shared" si="2"/>
        <v>0.42609477770109783</v>
      </c>
      <c r="N6" s="13">
        <f t="shared" si="3"/>
        <v>60.216666666666669</v>
      </c>
      <c r="O6" s="13">
        <f t="shared" si="4"/>
        <v>180650</v>
      </c>
    </row>
    <row r="7" spans="1:15" s="4" customFormat="1" ht="27.6" x14ac:dyDescent="0.3">
      <c r="A7" s="5">
        <v>3</v>
      </c>
      <c r="B7" s="23" t="s">
        <v>27</v>
      </c>
      <c r="C7" s="25" t="s">
        <v>24</v>
      </c>
      <c r="D7" s="24" t="s">
        <v>25</v>
      </c>
      <c r="E7" s="6">
        <v>40000</v>
      </c>
      <c r="F7" s="10">
        <v>76</v>
      </c>
      <c r="G7" s="10">
        <v>73.5</v>
      </c>
      <c r="H7" s="10">
        <v>73</v>
      </c>
      <c r="I7" s="10"/>
      <c r="J7" s="10"/>
      <c r="K7" s="10">
        <f t="shared" si="0"/>
        <v>74.166666666666671</v>
      </c>
      <c r="L7" s="12">
        <f t="shared" si="1"/>
        <v>1.6072751268321592</v>
      </c>
      <c r="M7" s="12">
        <f t="shared" si="2"/>
        <v>2.1671125305602148</v>
      </c>
      <c r="N7" s="13">
        <f t="shared" si="3"/>
        <v>74.166666666666671</v>
      </c>
      <c r="O7" s="13">
        <f t="shared" si="4"/>
        <v>2966666.666666667</v>
      </c>
    </row>
    <row r="8" spans="1:15" s="4" customFormat="1" ht="21" customHeight="1" x14ac:dyDescent="0.3">
      <c r="A8" s="5"/>
      <c r="B8" s="9"/>
      <c r="C8" s="7"/>
      <c r="D8" s="8"/>
      <c r="E8" s="9"/>
      <c r="F8" s="10"/>
      <c r="G8" s="11"/>
      <c r="H8" s="10"/>
      <c r="I8" s="10"/>
      <c r="J8" s="10"/>
      <c r="K8" s="10"/>
      <c r="L8" s="12"/>
      <c r="M8" s="12"/>
      <c r="N8" s="13"/>
      <c r="O8" s="13">
        <f>SUM(O5:O7)</f>
        <v>5623816.666666667</v>
      </c>
    </row>
    <row r="9" spans="1:15" s="4" customFormat="1" ht="21" customHeight="1" x14ac:dyDescent="0.3">
      <c r="A9" s="5"/>
    </row>
    <row r="10" spans="1:15" ht="15.75" customHeight="1" x14ac:dyDescent="0.25">
      <c r="A10" s="26" t="s">
        <v>18</v>
      </c>
      <c r="B10" s="26"/>
      <c r="C10" s="26"/>
      <c r="D10" s="26"/>
      <c r="E10" s="26"/>
      <c r="F10" s="26"/>
      <c r="G10" s="26"/>
      <c r="H10" s="26"/>
      <c r="I10" s="14"/>
      <c r="J10" s="14"/>
      <c r="K10" s="13">
        <f>O8</f>
        <v>5623816.666666667</v>
      </c>
      <c r="L10" s="15" t="s">
        <v>19</v>
      </c>
      <c r="M10" s="15"/>
      <c r="N10" s="15"/>
      <c r="O10" s="16"/>
    </row>
    <row r="11" spans="1:15" ht="15.75" customHeight="1" x14ac:dyDescent="0.3">
      <c r="A11" s="27" t="s">
        <v>22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</row>
    <row r="12" spans="1:15" ht="15.6" x14ac:dyDescent="0.3">
      <c r="A12" s="28"/>
      <c r="B12" s="28"/>
      <c r="C12" s="28"/>
      <c r="D12" s="28"/>
      <c r="E12" s="17"/>
      <c r="F12" s="18"/>
      <c r="G12" s="19"/>
      <c r="H12" s="20"/>
      <c r="I12" s="20"/>
      <c r="J12" s="20"/>
      <c r="K12" s="21"/>
      <c r="L12" s="21"/>
      <c r="M12" s="21"/>
      <c r="N12" s="21"/>
      <c r="O12" s="21"/>
    </row>
    <row r="13" spans="1:15" ht="15.6" x14ac:dyDescent="0.3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15.6" x14ac:dyDescent="0.3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6" spans="1:15" x14ac:dyDescent="0.25">
      <c r="K16" s="22"/>
    </row>
  </sheetData>
  <mergeCells count="13">
    <mergeCell ref="A10:H10"/>
    <mergeCell ref="A11:O11"/>
    <mergeCell ref="A12:D12"/>
    <mergeCell ref="K1:O1"/>
    <mergeCell ref="A2:O2"/>
    <mergeCell ref="A3:A4"/>
    <mergeCell ref="B3:B4"/>
    <mergeCell ref="C3:C4"/>
    <mergeCell ref="D3:D4"/>
    <mergeCell ref="E3:E4"/>
    <mergeCell ref="F3:H3"/>
    <mergeCell ref="K3:M3"/>
    <mergeCell ref="N3:O3"/>
  </mergeCells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ЭТП ТОРГИ-ОНЛАЙН</dc:creator>
  <cp:lastModifiedBy>Torgi-Online</cp:lastModifiedBy>
  <cp:revision>3</cp:revision>
  <dcterms:created xsi:type="dcterms:W3CDTF">2014-05-19T23:28:21Z</dcterms:created>
  <dcterms:modified xsi:type="dcterms:W3CDTF">2024-12-07T14:27:50Z</dcterms:modified>
</cp:coreProperties>
</file>