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Обмен\Сергей\заявки 223 фз\2025\Бузулук\расходка на Аквалаб\"/>
    </mc:Choice>
  </mc:AlternateContent>
  <bookViews>
    <workbookView xWindow="0" yWindow="0" windowWidth="28800" windowHeight="12300"/>
  </bookViews>
  <sheets>
    <sheet name="ОБОСНОВАНИЕ" sheetId="3" r:id="rId1"/>
  </sheets>
  <calcPr calcId="162913"/>
</workbook>
</file>

<file path=xl/calcChain.xml><?xml version="1.0" encoding="utf-8"?>
<calcChain xmlns="http://schemas.openxmlformats.org/spreadsheetml/2006/main">
  <c r="J10" i="3" l="1"/>
  <c r="L10" i="3"/>
  <c r="K10" i="3" s="1"/>
  <c r="J11" i="3"/>
  <c r="L11" i="3"/>
  <c r="K11" i="3" s="1"/>
  <c r="J12" i="3"/>
  <c r="K12" i="3"/>
  <c r="L13" i="3" l="1"/>
  <c r="J9" i="3" l="1"/>
  <c r="K9" i="3"/>
  <c r="K8" i="3" l="1"/>
  <c r="J8" i="3"/>
</calcChain>
</file>

<file path=xl/sharedStrings.xml><?xml version="1.0" encoding="utf-8"?>
<sst xmlns="http://schemas.openxmlformats.org/spreadsheetml/2006/main" count="39" uniqueCount="31">
  <si>
    <t>Коэффициент вариации</t>
  </si>
  <si>
    <t>Количество источников ценовой информации</t>
  </si>
  <si>
    <t>Количество</t>
  </si>
  <si>
    <t>Ед. измерения</t>
  </si>
  <si>
    <t>№ п/п</t>
  </si>
  <si>
    <t>Средняя цена, руб.</t>
  </si>
  <si>
    <t>Начальная (максимальная) цена гражданско-правового договора, руб.</t>
  </si>
  <si>
    <t>ОБОСНОВАНИЕ НАЧАЛЬНОЙ (МАКСИМАЛЬНОЙ) ЦЕНЫ ГРАЖДАНСКО-ПРАВОВОГО ДОГОВОРА</t>
  </si>
  <si>
    <t>Наименование товара</t>
  </si>
  <si>
    <t>Основные характеристики объекта закупки</t>
  </si>
  <si>
    <t>Цены поставщиков за единицу товара, рублей</t>
  </si>
  <si>
    <t>итого</t>
  </si>
  <si>
    <t>Экономист</t>
  </si>
  <si>
    <t>___________</t>
  </si>
  <si>
    <t>Чурсин С. А.</t>
  </si>
  <si>
    <t>(должность)</t>
  </si>
  <si>
    <t xml:space="preserve">  (подпись)</t>
  </si>
  <si>
    <t>(ФИО)</t>
  </si>
  <si>
    <r>
      <t xml:space="preserve"> Используемый метод: </t>
    </r>
    <r>
      <rPr>
        <sz val="12"/>
        <rFont val="Times New Roman"/>
        <family val="1"/>
        <charset val="204"/>
      </rPr>
      <t>расчет по методу сопоставимых рыночных цен (анализа рынка)</t>
    </r>
  </si>
  <si>
    <t>Дата подготовки обоснования НМЦД 06.11.2024 г.</t>
  </si>
  <si>
    <t>Коммерческое предложение №331 от 23.10.2024 г</t>
  </si>
  <si>
    <t>Коммерческое предложение №686 от 23.10.2024 г</t>
  </si>
  <si>
    <t>Коммерческое предложение №629 от 23.10.2024 г</t>
  </si>
  <si>
    <t>на поставку картриджей для установки для получения очищенной воды и воды для инъекций «АКВАЛАБ» УВОИ-«МФ»-1812-2</t>
  </si>
  <si>
    <t>Картридж</t>
  </si>
  <si>
    <t>Предназначен для очистки воды от механических частиц минимальным размером 5 мкм. Типоразмер 13". Ссовместим с установкой для получения очищенной воды и воды для инъекций «АКВАЛАБ» УВОИ-«МФ»-1812-2, имеющейся у Заказчика. Диапазон рабочих температур: минимальное значение не выше +4 град.С максимальное значение не ниже +36 град.С. Рабочее давление в диапазоне: минимальное значение не более 0,25 МПа максимальное значение не менее 0,65 МПа. Максимальная производительность не менее 0,1 м3/ч.</t>
  </si>
  <si>
    <t>штука</t>
  </si>
  <si>
    <t>Предназначен для деионизации воды. Содержит ионит смешанного действия, типоразмер 15". Совместим с установкой для получения очищенной воды и воды для инъекций «АКВАЛАБ» УВОИ-«МФ»-1812-2, имеющейся у Заказчика. Диапазон рабочих температур: минимальное значение не выше +4 град.С максимальное значение не ниже +36 град.С. Рабочее давление  в диапазоне: минимальное значение не более 0,25 МПа максимальное значение не менее 0,65 МПа. Максимальная производительность не менее 0,33 м3/ч.</t>
  </si>
  <si>
    <t>Предназначен для очистки воды от растворенных минеральных солей. Содержит полимерную пленку, свернутую в рулон и работающую по принципу осмотической мембраны, типоразмер 13". Совместим с установкой для получения очищенной воды и воды для инъекций «АКВАЛАБ» УВОИ-«МФ»-1812-2, имеющейся у Заказчика. Диапазон рабочих температур: минимальное значение не выше +4 град.С максимальное значение не ниже +36 град.С. Рабочее давление в диапазоне: минимальное значение не более 0,25 МПа максимальное значение не менее 0,65 МПа. Максимальная производительность не менее 6 л/ч.</t>
  </si>
  <si>
    <t>Предназначен для очистки воды от органических соединений и окислителей. Содержит гранулированный активированный уголь, типоразмер 13". Совместим с установкой для получения очищенной воды и воды для инъекций «АКВАЛАБ» УВОИ-«МФ»-1812-2, имеющейся у Заказчика. Диапазон рабочих температур: минимальное значение не выше +4 град.С максимальное значение не ниже +36 град.С. Рабочее давление  в диапазоне: минимальное значение не более 0,25 МПа максимальное значение не менее 0,65 МПа. Максимальная производительность не менее 0,1 м3/ч.</t>
  </si>
  <si>
    <t>Предназначен для очистки воды от механических частиц. С зернистой фильтрующей загрузкой, типоразмер 15". Совместим с установкой для получения очищенной воды и воды для инъекций «АКВАЛАБ» УВОИ-«МФ»-1812-2, имеющейся у Заказчика. Диапазон рабочих температур: минимальное значение не выше +4 град.С максимальное значение не ниже +36 град.С. Рабочее давление  в диапазоне: минимальное значение не более 0,25 МПа максимальное значение не менее 0,65 МПа. Максимальная производительность не менее 0,35 м3/ч.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</si>
</sst>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Arial"/>
      <family val="2"/>
      <charset val="204"/>
    </font>
    <font>
      <u/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0" xfId="0" applyBorder="1"/>
    <xf numFmtId="0" fontId="7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/>
    <xf numFmtId="0" fontId="10" fillId="0" borderId="0" xfId="0" applyFont="1"/>
    <xf numFmtId="0" fontId="5" fillId="0" borderId="0" xfId="0" applyFont="1"/>
    <xf numFmtId="0" fontId="5" fillId="0" borderId="8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vertical="top" wrapText="1"/>
    </xf>
    <xf numFmtId="0" fontId="6" fillId="0" borderId="7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8"/>
  <sheetViews>
    <sheetView tabSelected="1" workbookViewId="0">
      <selection activeCell="S11" sqref="S11"/>
    </sheetView>
  </sheetViews>
  <sheetFormatPr defaultRowHeight="12.75" x14ac:dyDescent="0.2"/>
  <cols>
    <col min="1" max="1" width="5" customWidth="1"/>
    <col min="2" max="2" width="13.28515625" customWidth="1"/>
    <col min="3" max="3" width="40" customWidth="1"/>
    <col min="4" max="4" width="10" customWidth="1"/>
    <col min="5" max="5" width="11.28515625" customWidth="1"/>
    <col min="6" max="6" width="11.85546875" customWidth="1"/>
    <col min="7" max="7" width="13.42578125" customWidth="1"/>
    <col min="8" max="8" width="14" customWidth="1"/>
    <col min="9" max="9" width="12.28515625" customWidth="1"/>
    <col min="10" max="10" width="12.5703125" customWidth="1"/>
    <col min="11" max="11" width="9.7109375" customWidth="1"/>
    <col min="12" max="12" width="16" customWidth="1"/>
    <col min="13" max="24" width="9.140625" style="3"/>
  </cols>
  <sheetData>
    <row r="2" spans="1:12" ht="24" customHeight="1" x14ac:dyDescent="0.2">
      <c r="A2" s="21" t="s">
        <v>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27.75" customHeight="1" x14ac:dyDescent="0.2">
      <c r="A3" s="24" t="s">
        <v>23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24.75" customHeight="1" x14ac:dyDescent="0.2">
      <c r="A4" s="23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ht="15.75" customHeight="1" x14ac:dyDescent="0.2">
      <c r="A5" s="22" t="s">
        <v>4</v>
      </c>
      <c r="B5" s="22" t="s">
        <v>8</v>
      </c>
      <c r="C5" s="22" t="s">
        <v>9</v>
      </c>
      <c r="D5" s="25" t="s">
        <v>3</v>
      </c>
      <c r="E5" s="22" t="s">
        <v>2</v>
      </c>
      <c r="F5" s="22" t="s">
        <v>1</v>
      </c>
      <c r="G5" s="22" t="s">
        <v>10</v>
      </c>
      <c r="H5" s="22"/>
      <c r="I5" s="22"/>
      <c r="J5" s="22" t="s">
        <v>0</v>
      </c>
      <c r="K5" s="22" t="s">
        <v>5</v>
      </c>
      <c r="L5" s="22" t="s">
        <v>6</v>
      </c>
    </row>
    <row r="6" spans="1:12" ht="57" customHeight="1" x14ac:dyDescent="0.2">
      <c r="A6" s="22"/>
      <c r="B6" s="22"/>
      <c r="C6" s="22"/>
      <c r="D6" s="26"/>
      <c r="E6" s="22"/>
      <c r="F6" s="22"/>
      <c r="G6" s="4" t="s">
        <v>21</v>
      </c>
      <c r="H6" s="4" t="s">
        <v>20</v>
      </c>
      <c r="I6" s="4" t="s">
        <v>22</v>
      </c>
      <c r="J6" s="22"/>
      <c r="K6" s="22"/>
      <c r="L6" s="22"/>
    </row>
    <row r="7" spans="1:12" ht="15" x14ac:dyDescent="0.2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5">
        <v>12</v>
      </c>
    </row>
    <row r="8" spans="1:12" s="3" customFormat="1" ht="74.25" customHeight="1" x14ac:dyDescent="0.2">
      <c r="A8" s="14">
        <v>1</v>
      </c>
      <c r="B8" s="17" t="s">
        <v>24</v>
      </c>
      <c r="C8" s="17" t="s">
        <v>25</v>
      </c>
      <c r="D8" s="15" t="s">
        <v>26</v>
      </c>
      <c r="E8" s="15">
        <v>4</v>
      </c>
      <c r="F8" s="15">
        <v>3</v>
      </c>
      <c r="G8" s="16">
        <v>3616.78</v>
      </c>
      <c r="H8" s="16">
        <v>3898.87</v>
      </c>
      <c r="I8" s="16">
        <v>3756.09</v>
      </c>
      <c r="J8" s="16">
        <f>STDEVA(G8:I8)/(SUM(G8:I8)/COUNTIF(G8:I8,"&gt;0"))</f>
        <v>3.7540403790053245E-2</v>
      </c>
      <c r="K8" s="16">
        <f t="shared" ref="K8" si="0">L8/E8</f>
        <v>3757.25</v>
      </c>
      <c r="L8" s="16">
        <v>15029</v>
      </c>
    </row>
    <row r="9" spans="1:12" s="3" customFormat="1" ht="81" customHeight="1" x14ac:dyDescent="0.2">
      <c r="A9" s="14">
        <v>2</v>
      </c>
      <c r="B9" s="17" t="s">
        <v>24</v>
      </c>
      <c r="C9" s="17" t="s">
        <v>27</v>
      </c>
      <c r="D9" s="15" t="s">
        <v>26</v>
      </c>
      <c r="E9" s="15">
        <v>4</v>
      </c>
      <c r="F9" s="15">
        <v>3</v>
      </c>
      <c r="G9" s="16">
        <v>17882.439999999999</v>
      </c>
      <c r="H9" s="16">
        <v>17911.12</v>
      </c>
      <c r="I9" s="16">
        <v>16282.26</v>
      </c>
      <c r="J9" s="16">
        <f>STDEVA(G9:I9)/(SUM(G9:I9)/COUNTIF(G9:I9,"&gt;0"))</f>
        <v>5.3705569261773993E-2</v>
      </c>
      <c r="K9" s="16">
        <f t="shared" ref="K9" si="1">L9/E9</f>
        <v>17358.61</v>
      </c>
      <c r="L9" s="16">
        <v>69434.44</v>
      </c>
    </row>
    <row r="10" spans="1:12" s="3" customFormat="1" ht="81" customHeight="1" x14ac:dyDescent="0.2">
      <c r="A10" s="14">
        <v>3</v>
      </c>
      <c r="B10" s="17" t="s">
        <v>24</v>
      </c>
      <c r="C10" s="17" t="s">
        <v>28</v>
      </c>
      <c r="D10" s="15" t="s">
        <v>26</v>
      </c>
      <c r="E10" s="15">
        <v>1</v>
      </c>
      <c r="F10" s="15">
        <v>3</v>
      </c>
      <c r="G10" s="16">
        <v>18233.07</v>
      </c>
      <c r="H10" s="16">
        <v>17866.5</v>
      </c>
      <c r="I10" s="16">
        <v>16432.080000000002</v>
      </c>
      <c r="J10" s="16">
        <f>STDEVA(G10:I10)/(SUM(G10:I10)/COUNTIF(G10:I10,"&gt;0"))</f>
        <v>5.4355601849812321E-2</v>
      </c>
      <c r="K10" s="16">
        <f t="shared" ref="K10:K12" si="2">L10/E10</f>
        <v>17510.55</v>
      </c>
      <c r="L10" s="16">
        <f>E10/F10*(G10+H10+I10)</f>
        <v>17510.55</v>
      </c>
    </row>
    <row r="11" spans="1:12" s="3" customFormat="1" ht="81" customHeight="1" x14ac:dyDescent="0.2">
      <c r="A11" s="14">
        <v>4</v>
      </c>
      <c r="B11" s="17" t="s">
        <v>24</v>
      </c>
      <c r="C11" s="17" t="s">
        <v>29</v>
      </c>
      <c r="D11" s="15" t="s">
        <v>26</v>
      </c>
      <c r="E11" s="15">
        <v>4</v>
      </c>
      <c r="F11" s="15">
        <v>3</v>
      </c>
      <c r="G11" s="16">
        <v>5997.49</v>
      </c>
      <c r="H11" s="16">
        <v>6319.71</v>
      </c>
      <c r="I11" s="16">
        <v>6717.29</v>
      </c>
      <c r="J11" s="16">
        <f>STDEVA(G11:I11)/(SUM(G11:I11)/COUNTIF(G11:I11,"&gt;0"))</f>
        <v>5.6826879494740704E-2</v>
      </c>
      <c r="K11" s="16">
        <f t="shared" si="2"/>
        <v>6344.83</v>
      </c>
      <c r="L11" s="16">
        <f>E11/F11*(G11+H11+I11)</f>
        <v>25379.32</v>
      </c>
    </row>
    <row r="12" spans="1:12" s="3" customFormat="1" ht="75.75" customHeight="1" x14ac:dyDescent="0.2">
      <c r="A12" s="14">
        <v>5</v>
      </c>
      <c r="B12" s="17" t="s">
        <v>24</v>
      </c>
      <c r="C12" s="17" t="s">
        <v>30</v>
      </c>
      <c r="D12" s="15" t="s">
        <v>26</v>
      </c>
      <c r="E12" s="15">
        <v>4</v>
      </c>
      <c r="F12" s="15">
        <v>3</v>
      </c>
      <c r="G12" s="16">
        <v>11691.66</v>
      </c>
      <c r="H12" s="16">
        <v>12014.77</v>
      </c>
      <c r="I12" s="16">
        <v>12340.05</v>
      </c>
      <c r="J12" s="16">
        <f>STDEVA(G12:I12)/(SUM(G12:I12)/COUNTIF(G12:I12,"&gt;0"))</f>
        <v>2.6981464365197983E-2</v>
      </c>
      <c r="K12" s="16">
        <f t="shared" si="2"/>
        <v>12015.49</v>
      </c>
      <c r="L12" s="16">
        <v>48061.96</v>
      </c>
    </row>
    <row r="13" spans="1:12" x14ac:dyDescent="0.2">
      <c r="A13" s="18" t="s">
        <v>11</v>
      </c>
      <c r="B13" s="19"/>
      <c r="C13" s="19"/>
      <c r="D13" s="19"/>
      <c r="E13" s="19"/>
      <c r="F13" s="19"/>
      <c r="G13" s="19"/>
      <c r="H13" s="19"/>
      <c r="I13" s="19"/>
      <c r="J13" s="19"/>
      <c r="K13" s="20"/>
      <c r="L13" s="16">
        <f>SUM(L8:L12)</f>
        <v>175415.27</v>
      </c>
    </row>
    <row r="15" spans="1:12" ht="14.25" x14ac:dyDescent="0.2">
      <c r="B15" s="6" t="s">
        <v>19</v>
      </c>
    </row>
    <row r="16" spans="1:12" ht="15" x14ac:dyDescent="0.25">
      <c r="C16" s="11"/>
      <c r="D16" s="11"/>
      <c r="E16" s="12"/>
      <c r="F16" s="12"/>
      <c r="G16" s="13"/>
      <c r="I16" s="13"/>
    </row>
    <row r="17" spans="3:10" ht="18.75" x14ac:dyDescent="0.3">
      <c r="C17" s="7" t="s">
        <v>12</v>
      </c>
      <c r="D17" s="7"/>
      <c r="E17" s="8"/>
      <c r="F17" s="7"/>
      <c r="G17" s="7"/>
      <c r="H17" s="9" t="s">
        <v>13</v>
      </c>
      <c r="J17" s="10" t="s">
        <v>14</v>
      </c>
    </row>
    <row r="18" spans="3:10" ht="15" x14ac:dyDescent="0.25">
      <c r="C18" s="12" t="s">
        <v>15</v>
      </c>
      <c r="D18" s="12"/>
      <c r="F18" s="12"/>
      <c r="G18" s="12"/>
      <c r="H18" s="13" t="s">
        <v>16</v>
      </c>
      <c r="J18" s="13" t="s">
        <v>17</v>
      </c>
    </row>
  </sheetData>
  <mergeCells count="14">
    <mergeCell ref="A13:K13"/>
    <mergeCell ref="A2:L2"/>
    <mergeCell ref="C5:C6"/>
    <mergeCell ref="L5:L6"/>
    <mergeCell ref="K5:K6"/>
    <mergeCell ref="F5:F6"/>
    <mergeCell ref="E5:E6"/>
    <mergeCell ref="A4:L4"/>
    <mergeCell ref="B5:B6"/>
    <mergeCell ref="A5:A6"/>
    <mergeCell ref="G5:I5"/>
    <mergeCell ref="J5:J6"/>
    <mergeCell ref="A3:L3"/>
    <mergeCell ref="D5:D6"/>
  </mergeCells>
  <phoneticPr fontId="0" type="noConversion"/>
  <pageMargins left="0.25" right="0.25" top="0.3" bottom="0.26" header="0.3" footer="0.3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Владимир</cp:lastModifiedBy>
  <cp:lastPrinted>2024-11-06T09:17:58Z</cp:lastPrinted>
  <dcterms:created xsi:type="dcterms:W3CDTF">1996-10-08T23:32:33Z</dcterms:created>
  <dcterms:modified xsi:type="dcterms:W3CDTF">2024-11-06T09:22:58Z</dcterms:modified>
</cp:coreProperties>
</file>