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!!!\Disk-D\Закупки\РЭС Энерго\Спецодежда (эл.дуга)\"/>
    </mc:Choice>
  </mc:AlternateContent>
  <bookViews>
    <workbookView xWindow="0" yWindow="0" windowWidth="28800" windowHeight="12330"/>
  </bookViews>
  <sheets>
    <sheet name="НМЦД" sheetId="1" r:id="rId1"/>
  </sheets>
  <calcPr calcId="162913" iterate="1"/>
</workbook>
</file>

<file path=xl/calcChain.xml><?xml version="1.0" encoding="utf-8"?>
<calcChain xmlns="http://schemas.openxmlformats.org/spreadsheetml/2006/main">
  <c r="M5" i="1" l="1"/>
  <c r="K5" i="1" l="1"/>
  <c r="K6" i="1"/>
  <c r="K7" i="1"/>
  <c r="K8" i="1"/>
  <c r="K9" i="1"/>
  <c r="N9" i="1" l="1"/>
  <c r="O9" i="1" s="1"/>
  <c r="L8" i="1"/>
  <c r="M8" i="1" s="1"/>
  <c r="L7" i="1"/>
  <c r="M7" i="1" s="1"/>
  <c r="N6" i="1"/>
  <c r="O6" i="1" s="1"/>
  <c r="L5" i="1"/>
  <c r="N8" i="1" l="1"/>
  <c r="O8" i="1" s="1"/>
  <c r="N7" i="1"/>
  <c r="O7" i="1" s="1"/>
  <c r="L9" i="1"/>
  <c r="M9" i="1" s="1"/>
  <c r="N5" i="1"/>
  <c r="O5" i="1" s="1"/>
  <c r="L6" i="1"/>
  <c r="M6" i="1" s="1"/>
  <c r="O10" i="1" l="1"/>
  <c r="K12" i="1" s="1"/>
</calcChain>
</file>

<file path=xl/sharedStrings.xml><?xml version="1.0" encoding="utf-8"?>
<sst xmlns="http://schemas.openxmlformats.org/spreadsheetml/2006/main" count="38" uniqueCount="32">
  <si>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</si>
  <si>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</si>
  <si>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</si>
  <si>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</si>
  <si>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</si>
  <si>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</si>
  <si>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</si>
  <si>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</si>
  <si>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</si>
  <si>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</si>
  <si>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</si>
  <si>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</si>
  <si>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</si>
  <si>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</si>
  <si>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</si>
  <si>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</si>
  <si>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</si>
  <si>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</si>
  <si>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</si>
  <si>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</si>
  <si>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мало закупке в электронной форме 
от «___» __________ 202_ г. № ______</t>
  </si>
  <si>
    <t>Обоснование начальной (максимальной) цены Договора на приобретение одежды для защиты от воздействия электрической дуги</t>
  </si>
  <si>
    <t xml:space="preserve">При определениеии начальной (максимальной) цены Договора на приобретение одежды для защиты от воздействия электрической дуги применен метод сопоставимых рыночных цен (анализ рынка). </t>
  </si>
  <si>
    <t>Костюм летний (куртка, полукомбинезон) термостойкий мужской, для защиты электротехнического персонала от термических рисков электрической дуги из термоогнестойких, антиэлектростатических тканей с нефтемасловодоотталкивающей отделкой.</t>
  </si>
  <si>
    <t>комп</t>
  </si>
  <si>
    <t>в соответствии с ТЗ</t>
  </si>
  <si>
    <t>Куртка-накидка для защиты от термических рисков электрической дуги, ОПЗ и механических воздействий (истирания) из термостойкой антиэлектростатической ткани МВО с маслонефтеводоотталкивающей отделкой</t>
  </si>
  <si>
    <t>шт</t>
  </si>
  <si>
    <t>Белье нательное Х/Б</t>
  </si>
  <si>
    <t>Подшлемник термостойкий от термических рисков электрической дуги из термостойкого антиэлектростатического трикотажного полотна</t>
  </si>
  <si>
    <t>Ботинки летние термостойкие</t>
  </si>
  <si>
    <t>пара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</si>
</sst>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1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8" workbookViewId="0">
      <selection activeCell="M6" sqref="M6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8" t="s">
        <v>20</v>
      </c>
      <c r="L1" s="28"/>
      <c r="M1" s="28"/>
      <c r="N1" s="28"/>
      <c r="O1" s="28"/>
    </row>
    <row r="2" spans="1:15" ht="39" customHeight="1" x14ac:dyDescent="0.2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9" customHeight="1" x14ac:dyDescent="0.2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/>
      <c r="H3" s="30"/>
      <c r="I3" s="2"/>
      <c r="J3" s="2"/>
      <c r="K3" s="31" t="s">
        <v>6</v>
      </c>
      <c r="L3" s="31"/>
      <c r="M3" s="31"/>
      <c r="N3" s="32" t="s">
        <v>7</v>
      </c>
      <c r="O3" s="32"/>
    </row>
    <row r="4" spans="1:15" ht="144" customHeight="1" x14ac:dyDescent="0.2">
      <c r="A4" s="30"/>
      <c r="B4" s="30"/>
      <c r="C4" s="30"/>
      <c r="D4" s="30"/>
      <c r="E4" s="30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165" x14ac:dyDescent="0.25">
      <c r="A5" s="5">
        <v>1</v>
      </c>
      <c r="B5" s="23" t="s">
        <v>23</v>
      </c>
      <c r="C5" s="25" t="s">
        <v>25</v>
      </c>
      <c r="D5" s="24" t="s">
        <v>24</v>
      </c>
      <c r="E5" s="6">
        <v>16</v>
      </c>
      <c r="F5" s="10">
        <v>25500</v>
      </c>
      <c r="G5" s="10">
        <v>25473.96</v>
      </c>
      <c r="H5" s="10">
        <v>25818.94</v>
      </c>
      <c r="I5" s="10"/>
      <c r="J5" s="10"/>
      <c r="K5" s="10">
        <f t="shared" ref="K5:K9" si="0">AVERAGE(F5:H5)</f>
        <v>25597.633333333331</v>
      </c>
      <c r="L5" s="12">
        <f t="shared" ref="L5:L9" si="1">SQRT(((SUM((POWER(H5-K5,2)),(POWER(G5-K5,2)),(POWER(F5-K5,2)))/(COLUMNS(F5:H5)-1))))</f>
        <v>192.09893527381445</v>
      </c>
      <c r="M5" s="12">
        <f>L5/K5*100</f>
        <v>0.75045584399266518</v>
      </c>
      <c r="N5" s="13">
        <f t="shared" ref="N5:N9" si="2">K5</f>
        <v>25597.633333333331</v>
      </c>
      <c r="O5" s="13">
        <f t="shared" ref="O5:O9" si="3">N5*E5</f>
        <v>409562.1333333333</v>
      </c>
    </row>
    <row r="6" spans="1:15" s="4" customFormat="1" ht="135" x14ac:dyDescent="0.25">
      <c r="A6" s="5">
        <v>2</v>
      </c>
      <c r="B6" s="9" t="s">
        <v>26</v>
      </c>
      <c r="C6" s="25" t="s">
        <v>25</v>
      </c>
      <c r="D6" s="24" t="s">
        <v>27</v>
      </c>
      <c r="E6" s="6">
        <v>16</v>
      </c>
      <c r="F6" s="10">
        <v>10200</v>
      </c>
      <c r="G6" s="11">
        <v>15766.92</v>
      </c>
      <c r="H6" s="10">
        <v>15671.87</v>
      </c>
      <c r="I6" s="10"/>
      <c r="J6" s="10"/>
      <c r="K6" s="10">
        <f t="shared" si="0"/>
        <v>13879.596666666666</v>
      </c>
      <c r="L6" s="12">
        <f t="shared" si="1"/>
        <v>3186.9785608995453</v>
      </c>
      <c r="M6" s="12">
        <f t="shared" ref="M5:M9" si="4">L6/K6*100</f>
        <v>22.961607872607818</v>
      </c>
      <c r="N6" s="13">
        <f t="shared" si="2"/>
        <v>13879.596666666666</v>
      </c>
      <c r="O6" s="13">
        <f t="shared" si="3"/>
        <v>222073.54666666666</v>
      </c>
    </row>
    <row r="7" spans="1:15" s="4" customFormat="1" ht="31.5" x14ac:dyDescent="0.25">
      <c r="A7" s="5">
        <v>3</v>
      </c>
      <c r="B7" s="9" t="s">
        <v>28</v>
      </c>
      <c r="C7" s="25" t="s">
        <v>25</v>
      </c>
      <c r="D7" s="24" t="s">
        <v>24</v>
      </c>
      <c r="E7" s="6">
        <v>16</v>
      </c>
      <c r="F7" s="10">
        <v>8150</v>
      </c>
      <c r="G7" s="11">
        <v>2117.88</v>
      </c>
      <c r="H7" s="10">
        <v>3176.81</v>
      </c>
      <c r="I7" s="10"/>
      <c r="J7" s="10"/>
      <c r="K7" s="10">
        <f t="shared" si="0"/>
        <v>4481.5633333333335</v>
      </c>
      <c r="L7" s="12">
        <f t="shared" si="1"/>
        <v>3220.7769046044359</v>
      </c>
      <c r="M7" s="12">
        <f t="shared" si="4"/>
        <v>71.867262940337838</v>
      </c>
      <c r="N7" s="13">
        <f t="shared" si="2"/>
        <v>4481.5633333333335</v>
      </c>
      <c r="O7" s="13">
        <f t="shared" si="3"/>
        <v>71705.013333333336</v>
      </c>
    </row>
    <row r="8" spans="1:15" s="4" customFormat="1" ht="90" x14ac:dyDescent="0.25">
      <c r="A8" s="5">
        <v>4</v>
      </c>
      <c r="B8" s="9" t="s">
        <v>29</v>
      </c>
      <c r="C8" s="25" t="s">
        <v>25</v>
      </c>
      <c r="D8" s="24" t="s">
        <v>27</v>
      </c>
      <c r="E8" s="6">
        <v>16</v>
      </c>
      <c r="F8" s="10">
        <v>3800</v>
      </c>
      <c r="G8" s="11">
        <v>2323.48</v>
      </c>
      <c r="H8" s="10">
        <v>3485.19</v>
      </c>
      <c r="I8" s="10"/>
      <c r="J8" s="10"/>
      <c r="K8" s="10">
        <f t="shared" si="0"/>
        <v>3202.89</v>
      </c>
      <c r="L8" s="12">
        <f t="shared" si="1"/>
        <v>777.68746620991647</v>
      </c>
      <c r="M8" s="12">
        <f t="shared" si="4"/>
        <v>24.280804717299578</v>
      </c>
      <c r="N8" s="13">
        <f t="shared" si="2"/>
        <v>3202.89</v>
      </c>
      <c r="O8" s="13">
        <f t="shared" si="3"/>
        <v>51246.239999999998</v>
      </c>
    </row>
    <row r="9" spans="1:15" s="4" customFormat="1" ht="21" customHeight="1" x14ac:dyDescent="0.25">
      <c r="A9" s="5">
        <v>5</v>
      </c>
      <c r="B9" s="9" t="s">
        <v>30</v>
      </c>
      <c r="C9" s="25" t="s">
        <v>25</v>
      </c>
      <c r="D9" s="24" t="s">
        <v>31</v>
      </c>
      <c r="E9" s="6">
        <v>16</v>
      </c>
      <c r="F9" s="10">
        <v>6000</v>
      </c>
      <c r="G9" s="11">
        <v>7149.6</v>
      </c>
      <c r="H9" s="10">
        <v>7508.06</v>
      </c>
      <c r="I9" s="10"/>
      <c r="J9" s="10"/>
      <c r="K9" s="10">
        <f t="shared" si="0"/>
        <v>6885.8866666666663</v>
      </c>
      <c r="L9" s="12">
        <f t="shared" si="1"/>
        <v>787.85771718841067</v>
      </c>
      <c r="M9" s="12">
        <f t="shared" si="4"/>
        <v>11.44163061820764</v>
      </c>
      <c r="N9" s="13">
        <f t="shared" si="2"/>
        <v>6885.8866666666663</v>
      </c>
      <c r="O9" s="13">
        <f t="shared" si="3"/>
        <v>110174.18666666666</v>
      </c>
    </row>
    <row r="10" spans="1:15" s="4" customFormat="1" ht="21" customHeight="1" x14ac:dyDescent="0.25">
      <c r="A10" s="5"/>
      <c r="B10" s="9"/>
      <c r="C10" s="7"/>
      <c r="D10" s="8"/>
      <c r="E10" s="9"/>
      <c r="F10" s="10"/>
      <c r="G10" s="11"/>
      <c r="H10" s="10"/>
      <c r="I10" s="10"/>
      <c r="J10" s="10"/>
      <c r="K10" s="10"/>
      <c r="L10" s="12"/>
      <c r="M10" s="12"/>
      <c r="N10" s="13"/>
      <c r="O10" s="13">
        <f>SUM(O5:O9)</f>
        <v>864761.11999999988</v>
      </c>
    </row>
    <row r="11" spans="1:15" s="4" customFormat="1" ht="21" customHeight="1" x14ac:dyDescent="0.25">
      <c r="A11" s="5"/>
    </row>
    <row r="12" spans="1:15" ht="15.75" customHeight="1" x14ac:dyDescent="0.2">
      <c r="A12" s="26" t="s">
        <v>18</v>
      </c>
      <c r="B12" s="26"/>
      <c r="C12" s="26"/>
      <c r="D12" s="26"/>
      <c r="E12" s="26"/>
      <c r="F12" s="26"/>
      <c r="G12" s="26"/>
      <c r="H12" s="26"/>
      <c r="I12" s="14"/>
      <c r="J12" s="14"/>
      <c r="K12" s="13">
        <f>O10</f>
        <v>864761.11999999988</v>
      </c>
      <c r="L12" s="15" t="s">
        <v>19</v>
      </c>
      <c r="M12" s="15"/>
      <c r="N12" s="15"/>
      <c r="O12" s="16"/>
    </row>
    <row r="13" spans="1:15" ht="31.5" customHeight="1" x14ac:dyDescent="0.25">
      <c r="A13" s="27" t="s">
        <v>22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15.75" x14ac:dyDescent="0.25">
      <c r="A14" s="28"/>
      <c r="B14" s="28"/>
      <c r="C14" s="28"/>
      <c r="D14" s="28"/>
      <c r="E14" s="17"/>
      <c r="F14" s="18"/>
      <c r="G14" s="19"/>
      <c r="H14" s="20"/>
      <c r="I14" s="20"/>
      <c r="J14" s="20"/>
      <c r="K14" s="21"/>
      <c r="L14" s="21"/>
      <c r="M14" s="21"/>
      <c r="N14" s="21"/>
      <c r="O14" s="21"/>
    </row>
    <row r="15" spans="1:15" ht="15.7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.75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8" spans="11:11" x14ac:dyDescent="0.2">
      <c r="K18" s="22"/>
    </row>
  </sheetData>
  <mergeCells count="13">
    <mergeCell ref="A12:H12"/>
    <mergeCell ref="A13:O13"/>
    <mergeCell ref="A14:D14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Klimova-E</cp:lastModifiedBy>
  <cp:revision>3</cp:revision>
  <dcterms:created xsi:type="dcterms:W3CDTF">2014-05-19T23:28:21Z</dcterms:created>
  <dcterms:modified xsi:type="dcterms:W3CDTF">2024-05-15T11:46:25Z</dcterms:modified>
</cp:coreProperties>
</file>