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2" yWindow="180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1" i="1"/>
  <c r="L12"/>
  <c r="L13"/>
  <c r="L14"/>
  <c r="H11"/>
  <c r="I11" s="1"/>
  <c r="J11" s="1"/>
  <c r="H12"/>
  <c r="I12" s="1"/>
  <c r="J12" s="1"/>
  <c r="H13"/>
  <c r="I13" s="1"/>
  <c r="J13" s="1"/>
  <c r="H14"/>
  <c r="I14" s="1"/>
  <c r="J14" s="1"/>
  <c r="L15" l="1"/>
  <c r="L7" s="1"/>
</calcChain>
</file>

<file path=xl/sharedStrings.xml><?xml version="1.0" encoding="utf-8"?>
<sst xmlns="http://schemas.openxmlformats.org/spreadsheetml/2006/main" count="37" uniqueCount="35">
  <si>
    <t>№ П/П</t>
  </si>
  <si>
    <t>Наименование</t>
  </si>
  <si>
    <t>кол-во</t>
  </si>
  <si>
    <t>ед. изм.</t>
  </si>
  <si>
    <t>Основные характеристики объекта закупки</t>
  </si>
  <si>
    <t>Используемый метод определения НМЦК с обоснованием</t>
  </si>
  <si>
    <t xml:space="preserve"> В соответствии с Техническим заданием (Спецификацией)</t>
  </si>
  <si>
    <t xml:space="preserve">В соответствии с произведенными расчетами и представленными коммерческими предложениями, Заказчиком установлена НМЦК, руб.  </t>
  </si>
  <si>
    <t>Метод сопоставимых рыночных цен (анализ рынка) Расчет НМЦК: согласно п. 3.21 Приказа от 02.10.2013г. № 567 МЭР РФ
НМЦК определяется по формуле: 
  где:
 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Цi - цена единицы товара, работы, услуги, представленная в источнике с номером i)</t>
  </si>
  <si>
    <t>Источник информации о цене (руб./ед.изм.)</t>
  </si>
  <si>
    <t>Оценка совокупности значений выявленных цен, используемых в расчете НМЦК</t>
  </si>
  <si>
    <t>Среднее квадратичное отклонение</t>
  </si>
  <si>
    <t xml:space="preserve">Средняя арифметическая цена за единицу     &lt;ц&gt; </t>
  </si>
  <si>
    <r>
      <t xml:space="preserve">коэффициент вариации цен        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</si>
  <si>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Расчет НМЦК</t>
  </si>
  <si>
    <t>шт.</t>
  </si>
  <si>
    <t>Приложение № 2 к извещению о проведении аукциона в электронной форме</t>
  </si>
  <si>
    <t>Самотвердеющий полиметакрилатный материал для починок зубных протезов</t>
  </si>
  <si>
    <t xml:space="preserve">Материал полимерный для базиса зубного протеза      </t>
  </si>
  <si>
    <t>Акриловый материал для изготовления ортодонтических аппаратов</t>
  </si>
  <si>
    <t>Пластмасса самоотверждаемая</t>
  </si>
  <si>
    <t>уп.</t>
  </si>
  <si>
    <t>Источник информации 1</t>
  </si>
  <si>
    <t>Источник информации 2</t>
  </si>
  <si>
    <t>Источник информации 3</t>
  </si>
  <si>
    <t>Минимальное значение цены, установленное в ходе проведенного анализа за единицу товара</t>
  </si>
  <si>
    <t>В соответствии со статьей 34 Бюджетного кодекса Российской Федерации от 31.07.1998 № 145-ФЗ принцип эффективности использования бюджетных средств означает, что при составлении и исполнении бюджетов участники бюджетного процесса в рамках установленных им бюджетных полномочий должны исходить из необходимости достижения заданных результатов с использованием наименьшего объема средств (экономичности) и (или) достижения наилучшего результата с использованием определенного бюджетом объема средств (результативности).  Значение начальной (максимальной) цены контракта Заказчиком устанавливается на основании минимального ценового предложения и составляет:</t>
  </si>
  <si>
    <t>При расчете НМЦК контракта используются источники информации:</t>
  </si>
  <si>
    <t>Источник № 1 - Коммерческие предложения от 19.03.2024г.№№ 31, 28</t>
  </si>
  <si>
    <t>Источник № 2 - Коммерческие предложения от 19.03.2024г.№№ 32, 29</t>
  </si>
  <si>
    <t>Источник № 3 - Коммерческие предложения от 19.03.2024г.№№ 33, 30</t>
  </si>
  <si>
    <t>Исполнитель: работник контрактной службы</t>
  </si>
  <si>
    <t>Захарова А.И. Телефон 8(3513) 57-48-37</t>
  </si>
  <si>
    <t>Дата:  _19_. марта 2024 г.</t>
  </si>
  <si>
    <r>
      <t xml:space="preserve">Таблица расчета начальной (максимальной) цены контракта на поставку </t>
    </r>
    <r>
      <rPr>
        <b/>
        <u/>
        <sz val="11"/>
        <rFont val="Times New Roman"/>
        <family val="1"/>
        <charset val="204"/>
      </rPr>
      <t xml:space="preserve">материалов для зубопротезирования и ортодонтических апппаратов </t>
    </r>
    <r>
      <rPr>
        <b/>
        <sz val="11"/>
        <rFont val="Times New Roman"/>
        <family val="1"/>
        <charset val="204"/>
      </rPr>
      <t xml:space="preserve">для нужд Государственного бюджетного учреждения здравоохранения «Стоматологическая поликлиника г.Миасс» 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</si>
</sst>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right"/>
    </xf>
    <xf numFmtId="2" fontId="11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7" fillId="0" borderId="3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/>
    <xf numFmtId="164" fontId="10" fillId="0" borderId="6" xfId="0" applyNumberFormat="1" applyFont="1" applyBorder="1"/>
    <xf numFmtId="0" fontId="10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 wrapText="1"/>
    </xf>
    <xf numFmtId="2" fontId="9" fillId="0" borderId="0" xfId="0" applyNumberFormat="1" applyFont="1"/>
    <xf numFmtId="0" fontId="16" fillId="0" borderId="0" xfId="0" applyFont="1"/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9" fillId="0" borderId="9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</xdr:colOff>
      <xdr:row>5</xdr:row>
      <xdr:rowOff>143934</xdr:rowOff>
    </xdr:from>
    <xdr:to>
      <xdr:col>8</xdr:col>
      <xdr:colOff>983826</xdr:colOff>
      <xdr:row>5</xdr:row>
      <xdr:rowOff>474133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6142" y="1320801"/>
          <a:ext cx="2710391" cy="33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9</xdr:row>
      <xdr:rowOff>609600</xdr:rowOff>
    </xdr:from>
    <xdr:to>
      <xdr:col>8</xdr:col>
      <xdr:colOff>1019175</xdr:colOff>
      <xdr:row>9</xdr:row>
      <xdr:rowOff>1114425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29825" y="5657850"/>
          <a:ext cx="1000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9</xdr:row>
      <xdr:rowOff>952500</xdr:rowOff>
    </xdr:from>
    <xdr:to>
      <xdr:col>10</xdr:col>
      <xdr:colOff>0</xdr:colOff>
      <xdr:row>9</xdr:row>
      <xdr:rowOff>1304925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58225" y="2686050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xiomaden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topLeftCell="A10" workbookViewId="0">
      <selection activeCell="V10" sqref="V10"/>
    </sheetView>
  </sheetViews>
  <sheetFormatPr defaultRowHeight="14.4"/>
  <cols>
    <col min="1" max="1" width="4.44140625" style="10" bestFit="1" customWidth="1"/>
    <col min="2" max="2" width="42.33203125" style="10" customWidth="1"/>
    <col min="3" max="3" width="5.88671875" style="10" customWidth="1"/>
    <col min="4" max="4" width="4.33203125" style="10" customWidth="1"/>
    <col min="5" max="7" width="11.6640625" style="10" customWidth="1"/>
    <col min="8" max="8" width="13.6640625" style="10" customWidth="1"/>
    <col min="9" max="11" width="15.6640625" style="10" customWidth="1"/>
    <col min="12" max="12" width="17.109375" style="10" customWidth="1"/>
    <col min="13" max="13" width="6.44140625" hidden="1" customWidth="1"/>
    <col min="14" max="14" width="17" hidden="1" customWidth="1"/>
    <col min="15" max="15" width="7.6640625" hidden="1" customWidth="1"/>
    <col min="16" max="16" width="12.6640625" hidden="1" customWidth="1"/>
    <col min="17" max="17" width="0.44140625" hidden="1" customWidth="1"/>
    <col min="18" max="18" width="1.44140625" hidden="1" customWidth="1"/>
    <col min="19" max="19" width="0.109375" customWidth="1"/>
    <col min="20" max="20" width="7.33203125" customWidth="1"/>
    <col min="21" max="21" width="6.33203125" customWidth="1"/>
  </cols>
  <sheetData>
    <row r="1" spans="1:24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  <c r="R1" s="1"/>
      <c r="S1" s="1"/>
      <c r="T1" s="1"/>
      <c r="U1" s="1"/>
    </row>
    <row r="2" spans="1:24">
      <c r="B2" s="11"/>
      <c r="C2" s="11"/>
      <c r="D2" s="11"/>
      <c r="E2" s="11"/>
      <c r="F2" s="11"/>
      <c r="G2" s="11"/>
      <c r="H2" s="11"/>
      <c r="I2" s="11"/>
      <c r="J2" s="11"/>
      <c r="K2" s="15"/>
      <c r="L2" s="11"/>
      <c r="M2" s="1"/>
      <c r="N2" s="1"/>
      <c r="O2" s="1"/>
      <c r="P2" s="1"/>
      <c r="Q2" s="1"/>
      <c r="R2" s="1"/>
      <c r="S2" s="1"/>
      <c r="T2" s="1"/>
      <c r="U2" s="1"/>
    </row>
    <row r="3" spans="1:24" ht="28.8" customHeight="1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/>
      <c r="P3" s="1"/>
      <c r="Q3" s="1"/>
      <c r="R3" s="1"/>
      <c r="S3" s="1"/>
      <c r="T3" s="1"/>
      <c r="U3" s="1"/>
    </row>
    <row r="4" spans="1:24">
      <c r="M4" s="1"/>
      <c r="N4" s="1"/>
      <c r="O4" s="1"/>
      <c r="P4" s="1"/>
      <c r="Q4" s="1"/>
      <c r="R4" s="1"/>
      <c r="S4" s="1"/>
      <c r="T4" s="1"/>
      <c r="U4" s="1"/>
    </row>
    <row r="5" spans="1:24" ht="20.25" customHeight="1">
      <c r="A5" s="44" t="s">
        <v>4</v>
      </c>
      <c r="B5" s="44"/>
      <c r="C5" s="37" t="s">
        <v>6</v>
      </c>
      <c r="D5" s="37"/>
      <c r="E5" s="37"/>
      <c r="F5" s="37"/>
      <c r="G5" s="37"/>
      <c r="H5" s="37"/>
      <c r="I5" s="37"/>
      <c r="J5" s="37"/>
      <c r="K5" s="37"/>
      <c r="L5" s="37"/>
      <c r="M5" s="2"/>
      <c r="N5" s="2"/>
      <c r="O5" s="2"/>
      <c r="P5" s="3"/>
      <c r="Q5" s="1"/>
      <c r="R5" s="1"/>
      <c r="S5" s="1"/>
      <c r="T5" s="1"/>
      <c r="U5" s="1"/>
    </row>
    <row r="6" spans="1:24" ht="105.6" customHeight="1">
      <c r="A6" s="44" t="s">
        <v>5</v>
      </c>
      <c r="B6" s="44"/>
      <c r="C6" s="43" t="s">
        <v>8</v>
      </c>
      <c r="D6" s="43"/>
      <c r="E6" s="43"/>
      <c r="F6" s="43"/>
      <c r="G6" s="43"/>
      <c r="H6" s="43"/>
      <c r="I6" s="43"/>
      <c r="J6" s="43"/>
      <c r="K6" s="43"/>
      <c r="L6" s="43"/>
      <c r="M6" s="4"/>
      <c r="N6" s="4"/>
      <c r="O6" s="4"/>
      <c r="P6" s="5"/>
      <c r="Q6" s="1"/>
      <c r="R6" s="1"/>
      <c r="S6" s="1"/>
      <c r="T6" s="1"/>
      <c r="U6" s="1"/>
    </row>
    <row r="7" spans="1:24" ht="23.25" customHeight="1">
      <c r="A7" s="45" t="s">
        <v>7</v>
      </c>
      <c r="B7" s="46"/>
      <c r="C7" s="46"/>
      <c r="D7" s="46"/>
      <c r="E7" s="46"/>
      <c r="F7" s="46"/>
      <c r="G7" s="46"/>
      <c r="H7" s="46"/>
      <c r="I7" s="46"/>
      <c r="J7" s="47"/>
      <c r="K7" s="16"/>
      <c r="L7" s="12">
        <f>L15</f>
        <v>497200</v>
      </c>
      <c r="M7" s="7"/>
      <c r="N7" s="7"/>
      <c r="O7" s="7"/>
      <c r="P7" s="8"/>
      <c r="Q7" s="1"/>
      <c r="R7" s="1"/>
      <c r="S7" s="1"/>
      <c r="T7" s="1"/>
      <c r="U7" s="1"/>
    </row>
    <row r="8" spans="1:24" ht="16.5" customHeight="1">
      <c r="A8" s="13"/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6"/>
      <c r="N8" s="6"/>
      <c r="O8" s="6"/>
      <c r="P8" s="6"/>
      <c r="Q8" s="1"/>
      <c r="R8" s="1"/>
      <c r="S8" s="1"/>
      <c r="T8" s="1"/>
      <c r="U8" s="1"/>
    </row>
    <row r="9" spans="1:24" ht="29.25" customHeight="1">
      <c r="A9" s="40" t="s">
        <v>0</v>
      </c>
      <c r="B9" s="40" t="s">
        <v>1</v>
      </c>
      <c r="C9" s="40" t="s">
        <v>2</v>
      </c>
      <c r="D9" s="40" t="s">
        <v>3</v>
      </c>
      <c r="E9" s="42" t="s">
        <v>9</v>
      </c>
      <c r="F9" s="42"/>
      <c r="G9" s="42"/>
      <c r="H9" s="42" t="s">
        <v>10</v>
      </c>
      <c r="I9" s="42"/>
      <c r="J9" s="42"/>
      <c r="K9" s="48" t="s">
        <v>25</v>
      </c>
      <c r="L9" s="38" t="s">
        <v>14</v>
      </c>
      <c r="M9" s="6"/>
      <c r="N9" s="6"/>
      <c r="O9" s="6"/>
      <c r="P9" s="6"/>
      <c r="Q9" s="1"/>
      <c r="R9" s="1"/>
      <c r="S9" s="1"/>
      <c r="T9" s="1"/>
      <c r="U9" s="1"/>
    </row>
    <row r="10" spans="1:24" ht="114" customHeight="1" thickBot="1">
      <c r="A10" s="41"/>
      <c r="B10" s="41"/>
      <c r="C10" s="41"/>
      <c r="D10" s="41"/>
      <c r="E10" s="25" t="s">
        <v>22</v>
      </c>
      <c r="F10" s="25" t="s">
        <v>23</v>
      </c>
      <c r="G10" s="25" t="s">
        <v>24</v>
      </c>
      <c r="H10" s="26" t="s">
        <v>12</v>
      </c>
      <c r="I10" s="26" t="s">
        <v>11</v>
      </c>
      <c r="J10" s="27" t="s">
        <v>13</v>
      </c>
      <c r="K10" s="49"/>
      <c r="L10" s="39"/>
      <c r="M10" s="6"/>
      <c r="N10" s="6"/>
      <c r="O10" s="6"/>
      <c r="P10" s="6"/>
      <c r="Q10" s="1"/>
      <c r="R10" s="1"/>
      <c r="S10" s="1"/>
      <c r="T10" s="1"/>
      <c r="U10" s="1"/>
      <c r="X10" s="9"/>
    </row>
    <row r="11" spans="1:24" ht="27" thickTop="1">
      <c r="A11" s="22">
        <v>1</v>
      </c>
      <c r="B11" s="17" t="s">
        <v>17</v>
      </c>
      <c r="C11" s="20">
        <v>60</v>
      </c>
      <c r="D11" s="22" t="s">
        <v>21</v>
      </c>
      <c r="E11" s="32">
        <v>1550</v>
      </c>
      <c r="F11" s="32">
        <v>1570</v>
      </c>
      <c r="G11" s="32">
        <v>1600</v>
      </c>
      <c r="H11" s="28">
        <f t="shared" ref="H11:H14" si="0">(E11+F11+G11)/3</f>
        <v>1573.3333333333333</v>
      </c>
      <c r="I11" s="24">
        <f t="shared" ref="I11:I14" si="1">SQRT(((SUM((POWER(E11-H11,2)),(POWER(F11-H11,2)),(POWER(G11-H11,2)))/(COLUMNS(E11:G11)-1))))</f>
        <v>25.166114784235834</v>
      </c>
      <c r="J11" s="24">
        <f t="shared" ref="J11:J14" si="2">I11/H11*100</f>
        <v>1.5995411939132946</v>
      </c>
      <c r="K11" s="32">
        <v>1550</v>
      </c>
      <c r="L11" s="23">
        <f t="shared" ref="L11:L14" si="3">K11*C11</f>
        <v>93000</v>
      </c>
    </row>
    <row r="12" spans="1:24">
      <c r="A12" s="21">
        <v>2</v>
      </c>
      <c r="B12" s="17" t="s">
        <v>18</v>
      </c>
      <c r="C12" s="20">
        <v>60</v>
      </c>
      <c r="D12" s="22" t="s">
        <v>21</v>
      </c>
      <c r="E12" s="30">
        <v>4900</v>
      </c>
      <c r="F12" s="30">
        <v>4950</v>
      </c>
      <c r="G12" s="30">
        <v>5000</v>
      </c>
      <c r="H12" s="23">
        <f t="shared" si="0"/>
        <v>4950</v>
      </c>
      <c r="I12" s="24">
        <f t="shared" si="1"/>
        <v>50</v>
      </c>
      <c r="J12" s="24">
        <f t="shared" si="2"/>
        <v>1.0101010101010102</v>
      </c>
      <c r="K12" s="32">
        <v>4900</v>
      </c>
      <c r="L12" s="23">
        <f t="shared" si="3"/>
        <v>294000</v>
      </c>
    </row>
    <row r="13" spans="1:24" ht="26.4">
      <c r="A13" s="22">
        <v>3</v>
      </c>
      <c r="B13" s="18" t="s">
        <v>19</v>
      </c>
      <c r="C13" s="20">
        <v>20</v>
      </c>
      <c r="D13" s="22" t="s">
        <v>15</v>
      </c>
      <c r="E13" s="30">
        <v>4350</v>
      </c>
      <c r="F13" s="30">
        <v>4500</v>
      </c>
      <c r="G13" s="30">
        <v>4550</v>
      </c>
      <c r="H13" s="23">
        <f t="shared" si="0"/>
        <v>4466.666666666667</v>
      </c>
      <c r="I13" s="24">
        <f t="shared" si="1"/>
        <v>104.08329997330664</v>
      </c>
      <c r="J13" s="24">
        <f t="shared" si="2"/>
        <v>2.3302231337307457</v>
      </c>
      <c r="K13" s="32">
        <v>4350</v>
      </c>
      <c r="L13" s="23">
        <f t="shared" si="3"/>
        <v>87000</v>
      </c>
    </row>
    <row r="14" spans="1:24">
      <c r="A14" s="22">
        <v>4</v>
      </c>
      <c r="B14" s="19" t="s">
        <v>20</v>
      </c>
      <c r="C14" s="21">
        <v>2</v>
      </c>
      <c r="D14" s="22" t="s">
        <v>21</v>
      </c>
      <c r="E14" s="29">
        <v>11600</v>
      </c>
      <c r="F14" s="29">
        <v>11800</v>
      </c>
      <c r="G14" s="29">
        <v>12000</v>
      </c>
      <c r="H14" s="23">
        <f t="shared" si="0"/>
        <v>11800</v>
      </c>
      <c r="I14" s="24">
        <f t="shared" si="1"/>
        <v>200</v>
      </c>
      <c r="J14" s="24">
        <f t="shared" si="2"/>
        <v>1.6949152542372881</v>
      </c>
      <c r="K14" s="31">
        <v>11600</v>
      </c>
      <c r="L14" s="23">
        <f t="shared" si="3"/>
        <v>23200</v>
      </c>
    </row>
    <row r="15" spans="1:24" ht="68.400000000000006" customHeight="1">
      <c r="A15" s="51" t="s">
        <v>26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33">
        <f>SUM(L11:L14)</f>
        <v>497200</v>
      </c>
    </row>
    <row r="17" spans="1:16">
      <c r="B17" s="52" t="s">
        <v>27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>
      <c r="B18" s="52" t="s">
        <v>28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>
      <c r="B19" s="52" t="s">
        <v>29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>
      <c r="B20" s="52" t="s">
        <v>30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2" spans="1:16">
      <c r="A22" s="50" t="s">
        <v>33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6">
      <c r="A23" s="50" t="s">
        <v>31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6">
      <c r="A24" s="50" t="s">
        <v>32</v>
      </c>
      <c r="B24" s="50"/>
      <c r="C24" s="50"/>
      <c r="D24" s="50"/>
      <c r="E24" s="50"/>
      <c r="F24" s="50"/>
      <c r="G24" s="50"/>
      <c r="H24" s="34"/>
      <c r="I24" s="34"/>
      <c r="J24" s="34"/>
    </row>
  </sheetData>
  <mergeCells count="23">
    <mergeCell ref="A22:J22"/>
    <mergeCell ref="A23:J23"/>
    <mergeCell ref="A24:G24"/>
    <mergeCell ref="A15:K15"/>
    <mergeCell ref="B17:P17"/>
    <mergeCell ref="B18:P18"/>
    <mergeCell ref="B19:P19"/>
    <mergeCell ref="B20:P20"/>
    <mergeCell ref="A3:M3"/>
    <mergeCell ref="B1:L1"/>
    <mergeCell ref="C5:L5"/>
    <mergeCell ref="L9:L10"/>
    <mergeCell ref="C9:C10"/>
    <mergeCell ref="D9:D10"/>
    <mergeCell ref="B9:B10"/>
    <mergeCell ref="E9:G9"/>
    <mergeCell ref="H9:J9"/>
    <mergeCell ref="C6:L6"/>
    <mergeCell ref="A5:B5"/>
    <mergeCell ref="A6:B6"/>
    <mergeCell ref="A7:J7"/>
    <mergeCell ref="A9:A10"/>
    <mergeCell ref="K9:K10"/>
  </mergeCells>
  <hyperlinks>
    <hyperlink ref="B11" r:id="rId1" display="https://axiomadent.ru/"/>
  </hyperlinks>
  <pageMargins left="0" right="0" top="0" bottom="0" header="0.31496062992125984" footer="0.31496062992125984"/>
  <pageSetup paperSize="9" scale="85" orientation="landscape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2024-03-19T11:17:43Z</dcterms:modified>
</cp:coreProperties>
</file>