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Рабочий стол\ПРОДУКТЫ\ПРОДУКТЫ\Торги БАКАЛЕЯ\БАКАЛЕЯ 2023\"/>
    </mc:Choice>
  </mc:AlternateContent>
  <bookViews>
    <workbookView xWindow="-110" yWindow="-110" windowWidth="19420" windowHeight="10420"/>
  </bookViews>
  <sheets>
    <sheet name="НМЦД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7" i="1" l="1"/>
  <c r="O7" i="1" s="1"/>
  <c r="N8" i="1"/>
  <c r="O8" i="1" s="1"/>
  <c r="N9" i="1"/>
  <c r="O9" i="1" s="1"/>
  <c r="N10" i="1"/>
  <c r="O10" i="1" s="1"/>
  <c r="N11" i="1"/>
  <c r="O11" i="1" s="1"/>
  <c r="N12" i="1"/>
  <c r="O12" i="1" s="1"/>
  <c r="N13" i="1"/>
  <c r="O13" i="1" s="1"/>
  <c r="N14" i="1"/>
  <c r="O14" i="1" s="1"/>
  <c r="N15" i="1"/>
  <c r="O15" i="1" s="1"/>
  <c r="N16" i="1"/>
  <c r="O16" i="1" s="1"/>
  <c r="L7" i="1"/>
  <c r="M7" i="1" s="1"/>
  <c r="L8" i="1"/>
  <c r="M8" i="1" s="1"/>
  <c r="L9" i="1"/>
  <c r="M9" i="1" s="1"/>
  <c r="L10" i="1"/>
  <c r="M10" i="1" s="1"/>
  <c r="L11" i="1"/>
  <c r="M11" i="1" s="1"/>
  <c r="L12" i="1"/>
  <c r="M12" i="1" s="1"/>
  <c r="L13" i="1"/>
  <c r="M13" i="1" s="1"/>
  <c r="L14" i="1"/>
  <c r="M14" i="1" s="1"/>
  <c r="L15" i="1"/>
  <c r="M15" i="1" s="1"/>
  <c r="L16" i="1"/>
  <c r="M16" i="1" s="1"/>
  <c r="K24" i="1"/>
  <c r="N24" i="1" s="1"/>
  <c r="O24" i="1" s="1"/>
  <c r="K23" i="1"/>
  <c r="N23" i="1" s="1"/>
  <c r="O23" i="1" s="1"/>
  <c r="K22" i="1"/>
  <c r="N22" i="1" s="1"/>
  <c r="O22" i="1" s="1"/>
  <c r="K21" i="1"/>
  <c r="N21" i="1" s="1"/>
  <c r="O21" i="1" s="1"/>
  <c r="K20" i="1"/>
  <c r="L20" i="1" s="1"/>
  <c r="M20" i="1" s="1"/>
  <c r="K19" i="1"/>
  <c r="N19" i="1" s="1"/>
  <c r="O19" i="1" s="1"/>
  <c r="K18" i="1"/>
  <c r="N18" i="1" s="1"/>
  <c r="O18" i="1" s="1"/>
  <c r="K17" i="1"/>
  <c r="L17" i="1" s="1"/>
  <c r="M17" i="1" s="1"/>
  <c r="K6" i="1"/>
  <c r="N6" i="1" s="1"/>
  <c r="O6" i="1" s="1"/>
  <c r="K5" i="1"/>
  <c r="L5" i="1" s="1"/>
  <c r="M5" i="1" s="1"/>
  <c r="L24" i="1" l="1"/>
  <c r="M24" i="1" s="1"/>
  <c r="L6" i="1"/>
  <c r="M6" i="1" s="1"/>
  <c r="L22" i="1"/>
  <c r="M22" i="1" s="1"/>
  <c r="N5" i="1"/>
  <c r="O5" i="1" s="1"/>
  <c r="N20" i="1"/>
  <c r="O20" i="1" s="1"/>
  <c r="N17" i="1"/>
  <c r="L19" i="1"/>
  <c r="M19" i="1" s="1"/>
  <c r="L21" i="1"/>
  <c r="M21" i="1" s="1"/>
  <c r="L18" i="1"/>
  <c r="M18" i="1" s="1"/>
  <c r="L23" i="1"/>
  <c r="M23" i="1" s="1"/>
  <c r="O17" i="1" l="1"/>
  <c r="O25" i="1" s="1"/>
  <c r="K27" i="1" s="1"/>
</calcChain>
</file>

<file path=xl/sharedStrings.xml><?xml version="1.0" encoding="utf-8"?>
<sst xmlns="http://schemas.openxmlformats.org/spreadsheetml/2006/main" count="83" uniqueCount="45">
  <si>
    <t>Обоснование начальной (максимальной) цены Договор на поставку продуктов</t>
  </si>
  <si>
    <t>№</t>
  </si>
  <si>
    <t xml:space="preserve">Наименование товара (работ, услуг) 
</t>
  </si>
  <si>
    <t>Основыне характеристи объекта закупки</t>
  </si>
  <si>
    <t>Ед. изм</t>
  </si>
  <si>
    <t>Кол-во</t>
  </si>
  <si>
    <t>Коммерческие предложения (руб./ед.изм.)</t>
  </si>
  <si>
    <t>Оценка однородности совокупности значений выявленных цен, используемых в расчете Н(М)ЦД</t>
  </si>
  <si>
    <t>Н(М)ЦД, определяемая методом сопоставимых рыночных цен (анализа рынка)*</t>
  </si>
  <si>
    <t xml:space="preserve">Коммерческое предложение                       № 1 </t>
  </si>
  <si>
    <t xml:space="preserve">Коммерческое предложение                        № 2 </t>
  </si>
  <si>
    <t xml:space="preserve">Коммерческое предложение                 № 3 </t>
  </si>
  <si>
    <t xml:space="preserve">Коммерческое предложение                 № 4 </t>
  </si>
  <si>
    <t xml:space="preserve">Коммерческое предложение                 № 5 </t>
  </si>
  <si>
    <t xml:space="preserve">Средняя арифметическая цена за единицу     &lt;ц&gt; </t>
  </si>
  <si>
    <t>Среднее квадратичное отклонение</t>
  </si>
  <si>
    <r>
      <t xml:space="preserve">коэффициент вариации цен V (%)           </t>
    </r>
    <r>
      <rPr>
        <i/>
        <sz val="11"/>
        <rFont val="Times New Roman"/>
      </rPr>
      <t xml:space="preserve">         (не должен превышать 33%)</t>
    </r>
  </si>
  <si>
    <t>Средняя арифметическая цена за единицу     руб.</t>
  </si>
  <si>
    <t>Расчет Н (МЦД) по формуле                             v - количество (объем) закупаемого товара (работы, услуги);
     ц - ср. цена за единицу    ЦКЕП = v*ц</t>
  </si>
  <si>
    <t>Какао-порошок, 100 гр.</t>
  </si>
  <si>
    <t>в соответствии с ТЗ</t>
  </si>
  <si>
    <t>кг</t>
  </si>
  <si>
    <t>Соль йодированная фас. 1кг</t>
  </si>
  <si>
    <t>Мак кондитерский фасованный</t>
  </si>
  <si>
    <t>Чай черный весовой, 100 гр.</t>
  </si>
  <si>
    <t>Кофейный напиток растворимый, 100 гр.</t>
  </si>
  <si>
    <t>Крупа ячневая фас. 5 кг</t>
  </si>
  <si>
    <t>Крупа пшеничная фас. 5кг</t>
  </si>
  <si>
    <t>Рис шлифованный (круглый) фас. 5кг</t>
  </si>
  <si>
    <t>Крупа перловая фас. 5кг</t>
  </si>
  <si>
    <t>Горох колотый лущеный фас. 5кг</t>
  </si>
  <si>
    <t>Крупа кукурузная фас. 5кг</t>
  </si>
  <si>
    <t>Макаронные изделия в ассортименте фас. 5кг</t>
  </si>
  <si>
    <t>Крупа гречневая фас. 5кг</t>
  </si>
  <si>
    <t>Крупа манная фас. 5кг</t>
  </si>
  <si>
    <t>Крупа геркулес  фас. 5кг</t>
  </si>
  <si>
    <t>Крупа пшено фас. 5кг</t>
  </si>
  <si>
    <t>Сахарный песок (фас. 25кг,50 кг)</t>
  </si>
  <si>
    <t>Крахмал картофельный фас. 200гр</t>
  </si>
  <si>
    <t>Дрожжи сухие хлебопекарные, инстантные фас.</t>
  </si>
  <si>
    <t>Мука пшеничная весовая в/с фас.10 кг</t>
  </si>
  <si>
    <t>В результате проведенного расчета Н(М)Ц договора составила:</t>
  </si>
  <si>
    <t>рублей</t>
  </si>
  <si>
    <t xml:space="preserve">При определениеии начальной (максимальной) цены Договора на поставку продуктов применен метод сопоставимых рыночных цен (анализ рынка). </t>
  </si>
  <si>
    <t>Приложение № ___
к аукциону в электронной форме 
от «__» декабря 2023 г. № 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</si>
</sst>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₽_-;\-* #,##0.00\ _₽_-;_-* &quot;-&quot;??\ _₽_-;_-@_-"/>
    <numFmt numFmtId="164" formatCode="0.0000"/>
  </numFmts>
  <fonts count="9" x14ac:knownFonts="1">
    <font>
      <sz val="11"/>
      <color theme="1"/>
      <name val="Calibri"/>
      <scheme val="minor"/>
    </font>
    <font>
      <sz val="10"/>
      <name val="Times New Roman"/>
    </font>
    <font>
      <sz val="12"/>
      <name val="Times New Roman"/>
    </font>
    <font>
      <b/>
      <sz val="12"/>
      <name val="Times New Roman"/>
    </font>
    <font>
      <b/>
      <sz val="11"/>
      <name val="Times New Roman"/>
    </font>
    <font>
      <sz val="11"/>
      <color theme="1"/>
      <name val="Times New Roman"/>
    </font>
    <font>
      <sz val="12"/>
      <color theme="1"/>
      <name val="Times New Roman"/>
    </font>
    <font>
      <sz val="11"/>
      <name val="Times New Roman"/>
    </font>
    <font>
      <i/>
      <sz val="11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/>
    <xf numFmtId="0" fontId="2" fillId="0" borderId="0" xfId="0" applyFont="1" applyAlignment="1">
      <alignment wrapText="1"/>
    </xf>
    <xf numFmtId="16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7" fillId="0" borderId="0" xfId="0" applyFont="1" applyAlignment="1">
      <alignment vertical="center"/>
    </xf>
    <xf numFmtId="43" fontId="1" fillId="0" borderId="0" xfId="0" applyNumberFormat="1" applyFont="1"/>
    <xf numFmtId="4" fontId="2" fillId="2" borderId="1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/>
    </xf>
    <xf numFmtId="0" fontId="3" fillId="0" borderId="0" xfId="0" applyFont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9525</xdr:colOff>
      <xdr:row>3</xdr:row>
      <xdr:rowOff>1476374</xdr:rowOff>
    </xdr:from>
    <xdr:to>
      <xdr:col>12</xdr:col>
      <xdr:colOff>600075</xdr:colOff>
      <xdr:row>3</xdr:row>
      <xdr:rowOff>1819275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12049125" y="3324223"/>
          <a:ext cx="590549" cy="3429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</xdr:col>
      <xdr:colOff>169208</xdr:colOff>
      <xdr:row>3</xdr:row>
      <xdr:rowOff>1266265</xdr:rowOff>
    </xdr:from>
    <xdr:to>
      <xdr:col>11</xdr:col>
      <xdr:colOff>674033</xdr:colOff>
      <xdr:row>3</xdr:row>
      <xdr:rowOff>1523439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11303933" y="3114115"/>
          <a:ext cx="504825" cy="2571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3"/>
  <sheetViews>
    <sheetView tabSelected="1" topLeftCell="A18" zoomScale="80" workbookViewId="0">
      <selection activeCell="E22" sqref="E22"/>
    </sheetView>
  </sheetViews>
  <sheetFormatPr defaultColWidth="9.1796875" defaultRowHeight="13" x14ac:dyDescent="0.3"/>
  <cols>
    <col min="1" max="1" width="3.1796875" style="1" bestFit="1" customWidth="1"/>
    <col min="2" max="2" width="26.7265625" style="1" customWidth="1"/>
    <col min="3" max="3" width="20.54296875" style="1" bestFit="1" customWidth="1"/>
    <col min="4" max="4" width="7.54296875" style="1" customWidth="1"/>
    <col min="5" max="5" width="8.81640625" style="1" bestFit="1" customWidth="1"/>
    <col min="6" max="6" width="15.54296875" style="1" bestFit="1" customWidth="1"/>
    <col min="7" max="7" width="16.26953125" style="1" bestFit="1" customWidth="1"/>
    <col min="8" max="8" width="15.81640625" style="1" bestFit="1" customWidth="1"/>
    <col min="9" max="10" width="15.81640625" style="1" hidden="1" customWidth="1"/>
    <col min="11" max="11" width="18.1796875" style="1" bestFit="1" customWidth="1"/>
    <col min="12" max="12" width="13.54296875" style="1" bestFit="1" customWidth="1"/>
    <col min="13" max="13" width="10.26953125" style="1" bestFit="1" customWidth="1"/>
    <col min="14" max="14" width="11.26953125" style="1" bestFit="1" customWidth="1"/>
    <col min="15" max="15" width="16.26953125" style="1" bestFit="1" customWidth="1"/>
    <col min="16" max="16384" width="9.1796875" style="1"/>
  </cols>
  <sheetData>
    <row r="1" spans="1:15" ht="67.5" customHeight="1" x14ac:dyDescent="0.3">
      <c r="K1" s="30" t="s">
        <v>44</v>
      </c>
      <c r="L1" s="30"/>
      <c r="M1" s="30"/>
      <c r="N1" s="30"/>
      <c r="O1" s="30"/>
    </row>
    <row r="2" spans="1:15" ht="39" customHeight="1" x14ac:dyDescent="0.3">
      <c r="A2" s="31" t="s">
        <v>0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</row>
    <row r="3" spans="1:15" ht="63.75" customHeight="1" x14ac:dyDescent="0.3">
      <c r="A3" s="32" t="s">
        <v>1</v>
      </c>
      <c r="B3" s="32" t="s">
        <v>2</v>
      </c>
      <c r="C3" s="32" t="s">
        <v>3</v>
      </c>
      <c r="D3" s="32" t="s">
        <v>4</v>
      </c>
      <c r="E3" s="32" t="s">
        <v>5</v>
      </c>
      <c r="F3" s="32" t="s">
        <v>6</v>
      </c>
      <c r="G3" s="32"/>
      <c r="H3" s="32"/>
      <c r="I3" s="2"/>
      <c r="J3" s="2"/>
      <c r="K3" s="33" t="s">
        <v>7</v>
      </c>
      <c r="L3" s="33"/>
      <c r="M3" s="33"/>
      <c r="N3" s="34" t="s">
        <v>8</v>
      </c>
      <c r="O3" s="34"/>
    </row>
    <row r="4" spans="1:15" ht="144" customHeight="1" x14ac:dyDescent="0.3">
      <c r="A4" s="32"/>
      <c r="B4" s="32"/>
      <c r="C4" s="32"/>
      <c r="D4" s="32"/>
      <c r="E4" s="32"/>
      <c r="F4" s="2" t="s">
        <v>9</v>
      </c>
      <c r="G4" s="2" t="s">
        <v>10</v>
      </c>
      <c r="H4" s="2" t="s">
        <v>11</v>
      </c>
      <c r="I4" s="2" t="s">
        <v>12</v>
      </c>
      <c r="J4" s="2" t="s">
        <v>13</v>
      </c>
      <c r="K4" s="2" t="s">
        <v>14</v>
      </c>
      <c r="L4" s="2" t="s">
        <v>15</v>
      </c>
      <c r="M4" s="2" t="s">
        <v>16</v>
      </c>
      <c r="N4" s="3" t="s">
        <v>17</v>
      </c>
      <c r="O4" s="3" t="s">
        <v>18</v>
      </c>
    </row>
    <row r="5" spans="1:15" s="4" customFormat="1" ht="15.5" x14ac:dyDescent="0.35">
      <c r="A5" s="5">
        <v>1</v>
      </c>
      <c r="B5" s="6" t="s">
        <v>19</v>
      </c>
      <c r="C5" s="7" t="s">
        <v>20</v>
      </c>
      <c r="D5" s="8" t="s">
        <v>21</v>
      </c>
      <c r="E5" s="9">
        <v>5</v>
      </c>
      <c r="F5" s="10">
        <v>220</v>
      </c>
      <c r="G5" s="11">
        <v>224</v>
      </c>
      <c r="H5" s="10">
        <v>224</v>
      </c>
      <c r="I5" s="10"/>
      <c r="J5" s="10"/>
      <c r="K5" s="10">
        <f t="shared" ref="K5:K24" si="0">AVERAGE(F5:H5)</f>
        <v>222.66666666666666</v>
      </c>
      <c r="L5" s="12">
        <f>SQRT(((SUM((POWER(H5-K5,2)),(POWER(G5-K5,2)),(POWER(F5-K5,2)))/(COLUMNS(F5:H5)-1))))</f>
        <v>2.3094010767585034</v>
      </c>
      <c r="M5" s="12">
        <f>L5/K5*100</f>
        <v>1.0371561721969327</v>
      </c>
      <c r="N5" s="13">
        <f t="shared" ref="N5:N24" si="1">K5</f>
        <v>222.66666666666666</v>
      </c>
      <c r="O5" s="13">
        <f>N5*E5</f>
        <v>1113.3333333333333</v>
      </c>
    </row>
    <row r="6" spans="1:15" s="4" customFormat="1" ht="15.5" x14ac:dyDescent="0.35">
      <c r="A6" s="5">
        <v>2</v>
      </c>
      <c r="B6" s="14" t="s">
        <v>22</v>
      </c>
      <c r="C6" s="7" t="s">
        <v>20</v>
      </c>
      <c r="D6" s="8" t="s">
        <v>21</v>
      </c>
      <c r="E6" s="9">
        <v>90</v>
      </c>
      <c r="F6" s="10">
        <v>14</v>
      </c>
      <c r="G6" s="11">
        <v>15</v>
      </c>
      <c r="H6" s="10">
        <v>16.399999999999999</v>
      </c>
      <c r="I6" s="10"/>
      <c r="J6" s="10"/>
      <c r="K6" s="10">
        <f t="shared" si="0"/>
        <v>15.133333333333333</v>
      </c>
      <c r="L6" s="12">
        <f t="shared" ref="L6:L16" si="2">SQRT(((SUM((POWER(H6-K6,2)),(POWER(G6-K6,2)),(POWER(F6-K6,2)))/(COLUMNS(F6:H6)-1))))</f>
        <v>1.2055427546683408</v>
      </c>
      <c r="M6" s="12">
        <f t="shared" ref="M6:M16" si="3">L6/K6*100</f>
        <v>7.9661415506718551</v>
      </c>
      <c r="N6" s="13">
        <f t="shared" si="1"/>
        <v>15.133333333333333</v>
      </c>
      <c r="O6" s="13">
        <f t="shared" ref="O6:O24" si="4">N6*E6</f>
        <v>1362</v>
      </c>
    </row>
    <row r="7" spans="1:15" s="4" customFormat="1" ht="28" x14ac:dyDescent="0.35">
      <c r="A7" s="5">
        <v>3</v>
      </c>
      <c r="B7" s="14" t="s">
        <v>23</v>
      </c>
      <c r="C7" s="7" t="s">
        <v>20</v>
      </c>
      <c r="D7" s="8" t="s">
        <v>21</v>
      </c>
      <c r="E7" s="9">
        <v>2</v>
      </c>
      <c r="F7" s="26">
        <v>1000</v>
      </c>
      <c r="G7" s="27">
        <v>1300</v>
      </c>
      <c r="H7" s="26">
        <v>1000</v>
      </c>
      <c r="I7" s="10"/>
      <c r="J7" s="10"/>
      <c r="K7" s="10">
        <v>1083.33</v>
      </c>
      <c r="L7" s="12">
        <f t="shared" si="2"/>
        <v>174.40422400274602</v>
      </c>
      <c r="M7" s="12">
        <f t="shared" si="3"/>
        <v>16.098900981487269</v>
      </c>
      <c r="N7" s="13">
        <f t="shared" si="1"/>
        <v>1083.33</v>
      </c>
      <c r="O7" s="13">
        <f t="shared" si="4"/>
        <v>2166.66</v>
      </c>
    </row>
    <row r="8" spans="1:15" s="4" customFormat="1" ht="15.5" x14ac:dyDescent="0.35">
      <c r="A8" s="5">
        <v>4</v>
      </c>
      <c r="B8" s="14" t="s">
        <v>24</v>
      </c>
      <c r="C8" s="7" t="s">
        <v>20</v>
      </c>
      <c r="D8" s="8" t="s">
        <v>21</v>
      </c>
      <c r="E8" s="9">
        <v>10</v>
      </c>
      <c r="F8" s="10">
        <v>430</v>
      </c>
      <c r="G8" s="11">
        <v>350</v>
      </c>
      <c r="H8" s="10">
        <v>329</v>
      </c>
      <c r="I8" s="10"/>
      <c r="J8" s="10"/>
      <c r="K8" s="10">
        <v>426.67</v>
      </c>
      <c r="L8" s="12">
        <f t="shared" si="2"/>
        <v>87.83167623357761</v>
      </c>
      <c r="M8" s="12">
        <f t="shared" si="3"/>
        <v>20.585388293898703</v>
      </c>
      <c r="N8" s="13">
        <f t="shared" si="1"/>
        <v>426.67</v>
      </c>
      <c r="O8" s="13">
        <f t="shared" si="4"/>
        <v>4266.7</v>
      </c>
    </row>
    <row r="9" spans="1:15" s="4" customFormat="1" ht="28" x14ac:dyDescent="0.35">
      <c r="A9" s="5">
        <v>5</v>
      </c>
      <c r="B9" s="14" t="s">
        <v>25</v>
      </c>
      <c r="C9" s="7" t="s">
        <v>20</v>
      </c>
      <c r="D9" s="8" t="s">
        <v>21</v>
      </c>
      <c r="E9" s="9">
        <v>15</v>
      </c>
      <c r="F9" s="10">
        <v>370</v>
      </c>
      <c r="G9" s="11">
        <v>455</v>
      </c>
      <c r="H9" s="10">
        <v>400</v>
      </c>
      <c r="I9" s="10"/>
      <c r="J9" s="10"/>
      <c r="K9" s="10">
        <v>393.33</v>
      </c>
      <c r="L9" s="12">
        <f t="shared" si="2"/>
        <v>46.861320403932289</v>
      </c>
      <c r="M9" s="12">
        <f t="shared" si="3"/>
        <v>11.913995984016548</v>
      </c>
      <c r="N9" s="13">
        <f t="shared" si="1"/>
        <v>393.33</v>
      </c>
      <c r="O9" s="13">
        <f t="shared" si="4"/>
        <v>5899.95</v>
      </c>
    </row>
    <row r="10" spans="1:15" s="4" customFormat="1" ht="15.5" x14ac:dyDescent="0.35">
      <c r="A10" s="5">
        <v>6</v>
      </c>
      <c r="B10" s="14" t="s">
        <v>26</v>
      </c>
      <c r="C10" s="7" t="s">
        <v>20</v>
      </c>
      <c r="D10" s="8" t="s">
        <v>21</v>
      </c>
      <c r="E10" s="9">
        <v>30</v>
      </c>
      <c r="F10" s="10">
        <v>30</v>
      </c>
      <c r="G10" s="11">
        <v>29</v>
      </c>
      <c r="H10" s="10">
        <v>46</v>
      </c>
      <c r="I10" s="10"/>
      <c r="J10" s="10"/>
      <c r="K10" s="10">
        <v>35</v>
      </c>
      <c r="L10" s="12">
        <f t="shared" si="2"/>
        <v>9.5393920141694561</v>
      </c>
      <c r="M10" s="12">
        <f t="shared" si="3"/>
        <v>27.255405754769875</v>
      </c>
      <c r="N10" s="13">
        <f t="shared" si="1"/>
        <v>35</v>
      </c>
      <c r="O10" s="13">
        <f t="shared" si="4"/>
        <v>1050</v>
      </c>
    </row>
    <row r="11" spans="1:15" s="4" customFormat="1" ht="15.5" x14ac:dyDescent="0.35">
      <c r="A11" s="5">
        <v>7</v>
      </c>
      <c r="B11" s="14" t="s">
        <v>27</v>
      </c>
      <c r="C11" s="7" t="s">
        <v>20</v>
      </c>
      <c r="D11" s="8" t="s">
        <v>21</v>
      </c>
      <c r="E11" s="9">
        <v>60</v>
      </c>
      <c r="F11" s="10">
        <v>34</v>
      </c>
      <c r="G11" s="11">
        <v>31</v>
      </c>
      <c r="H11" s="10">
        <v>65</v>
      </c>
      <c r="I11" s="10"/>
      <c r="J11" s="10"/>
      <c r="K11" s="10">
        <v>37</v>
      </c>
      <c r="L11" s="12">
        <f t="shared" si="2"/>
        <v>20.359273071502333</v>
      </c>
      <c r="M11" s="12">
        <f t="shared" si="3"/>
        <v>55.025062355411713</v>
      </c>
      <c r="N11" s="13">
        <f t="shared" si="1"/>
        <v>37</v>
      </c>
      <c r="O11" s="13">
        <f t="shared" si="4"/>
        <v>2220</v>
      </c>
    </row>
    <row r="12" spans="1:15" s="4" customFormat="1" ht="28" x14ac:dyDescent="0.35">
      <c r="A12" s="5">
        <v>8</v>
      </c>
      <c r="B12" s="14" t="s">
        <v>28</v>
      </c>
      <c r="C12" s="7" t="s">
        <v>20</v>
      </c>
      <c r="D12" s="8" t="s">
        <v>21</v>
      </c>
      <c r="E12" s="9">
        <v>120</v>
      </c>
      <c r="F12" s="10">
        <v>110</v>
      </c>
      <c r="G12" s="11">
        <v>98</v>
      </c>
      <c r="H12" s="10">
        <v>105</v>
      </c>
      <c r="I12" s="10"/>
      <c r="J12" s="10"/>
      <c r="K12" s="10">
        <v>90</v>
      </c>
      <c r="L12" s="12">
        <f t="shared" si="2"/>
        <v>18.560711193270585</v>
      </c>
      <c r="M12" s="12">
        <f t="shared" si="3"/>
        <v>20.623012436967318</v>
      </c>
      <c r="N12" s="13">
        <f t="shared" si="1"/>
        <v>90</v>
      </c>
      <c r="O12" s="13">
        <f t="shared" si="4"/>
        <v>10800</v>
      </c>
    </row>
    <row r="13" spans="1:15" s="4" customFormat="1" ht="15.5" x14ac:dyDescent="0.35">
      <c r="A13" s="5">
        <v>9</v>
      </c>
      <c r="B13" s="14" t="s">
        <v>29</v>
      </c>
      <c r="C13" s="7" t="s">
        <v>20</v>
      </c>
      <c r="D13" s="8" t="s">
        <v>21</v>
      </c>
      <c r="E13" s="9">
        <v>30</v>
      </c>
      <c r="F13" s="10">
        <v>32</v>
      </c>
      <c r="G13" s="11">
        <v>29</v>
      </c>
      <c r="H13" s="10">
        <v>35</v>
      </c>
      <c r="I13" s="10"/>
      <c r="J13" s="10"/>
      <c r="K13" s="10">
        <v>32.67</v>
      </c>
      <c r="L13" s="12">
        <f t="shared" si="2"/>
        <v>3.1102009581375931</v>
      </c>
      <c r="M13" s="12">
        <f t="shared" si="3"/>
        <v>9.5200519073694316</v>
      </c>
      <c r="N13" s="13">
        <f t="shared" si="1"/>
        <v>32.67</v>
      </c>
      <c r="O13" s="13">
        <f t="shared" si="4"/>
        <v>980.1</v>
      </c>
    </row>
    <row r="14" spans="1:15" s="4" customFormat="1" ht="28" x14ac:dyDescent="0.35">
      <c r="A14" s="5">
        <v>10</v>
      </c>
      <c r="B14" s="14" t="s">
        <v>30</v>
      </c>
      <c r="C14" s="7" t="s">
        <v>20</v>
      </c>
      <c r="D14" s="8" t="s">
        <v>21</v>
      </c>
      <c r="E14" s="9">
        <v>20</v>
      </c>
      <c r="F14" s="10">
        <v>45</v>
      </c>
      <c r="G14" s="11">
        <v>41</v>
      </c>
      <c r="H14" s="10">
        <v>45</v>
      </c>
      <c r="I14" s="10"/>
      <c r="J14" s="10"/>
      <c r="K14" s="10">
        <v>43.67</v>
      </c>
      <c r="L14" s="12">
        <f t="shared" si="2"/>
        <v>2.3094046851948664</v>
      </c>
      <c r="M14" s="12">
        <f t="shared" si="3"/>
        <v>5.2883093317949772</v>
      </c>
      <c r="N14" s="13">
        <f t="shared" si="1"/>
        <v>43.67</v>
      </c>
      <c r="O14" s="13">
        <f t="shared" si="4"/>
        <v>873.40000000000009</v>
      </c>
    </row>
    <row r="15" spans="1:15" s="4" customFormat="1" ht="15.5" x14ac:dyDescent="0.35">
      <c r="A15" s="5">
        <v>11</v>
      </c>
      <c r="B15" s="14" t="s">
        <v>31</v>
      </c>
      <c r="C15" s="7" t="s">
        <v>20</v>
      </c>
      <c r="D15" s="8" t="s">
        <v>21</v>
      </c>
      <c r="E15" s="9">
        <v>50</v>
      </c>
      <c r="F15" s="10">
        <v>62</v>
      </c>
      <c r="G15" s="11">
        <v>50</v>
      </c>
      <c r="H15" s="10">
        <v>60</v>
      </c>
      <c r="I15" s="10"/>
      <c r="J15" s="10"/>
      <c r="K15" s="10">
        <v>58</v>
      </c>
      <c r="L15" s="12">
        <f t="shared" si="2"/>
        <v>6.4807406984078604</v>
      </c>
      <c r="M15" s="12">
        <f t="shared" si="3"/>
        <v>11.173690859323896</v>
      </c>
      <c r="N15" s="13">
        <f t="shared" si="1"/>
        <v>58</v>
      </c>
      <c r="O15" s="13">
        <f t="shared" si="4"/>
        <v>2900</v>
      </c>
    </row>
    <row r="16" spans="1:15" s="4" customFormat="1" ht="28" x14ac:dyDescent="0.35">
      <c r="A16" s="5">
        <v>12</v>
      </c>
      <c r="B16" s="14" t="s">
        <v>32</v>
      </c>
      <c r="C16" s="7" t="s">
        <v>20</v>
      </c>
      <c r="D16" s="8" t="s">
        <v>21</v>
      </c>
      <c r="E16" s="9">
        <v>200</v>
      </c>
      <c r="F16" s="10">
        <v>52</v>
      </c>
      <c r="G16" s="11">
        <v>58</v>
      </c>
      <c r="H16" s="10">
        <v>60</v>
      </c>
      <c r="I16" s="10"/>
      <c r="J16" s="10"/>
      <c r="K16" s="10">
        <v>54</v>
      </c>
      <c r="L16" s="12">
        <f t="shared" si="2"/>
        <v>5.2915026221291814</v>
      </c>
      <c r="M16" s="12">
        <f t="shared" si="3"/>
        <v>9.7990789298688536</v>
      </c>
      <c r="N16" s="13">
        <f t="shared" si="1"/>
        <v>54</v>
      </c>
      <c r="O16" s="13">
        <f t="shared" si="4"/>
        <v>10800</v>
      </c>
    </row>
    <row r="17" spans="1:15" s="4" customFormat="1" ht="30" customHeight="1" x14ac:dyDescent="0.35">
      <c r="A17" s="5">
        <v>13</v>
      </c>
      <c r="B17" s="14" t="s">
        <v>33</v>
      </c>
      <c r="C17" s="7" t="s">
        <v>20</v>
      </c>
      <c r="D17" s="8" t="s">
        <v>21</v>
      </c>
      <c r="E17" s="9">
        <v>120</v>
      </c>
      <c r="F17" s="10">
        <v>73</v>
      </c>
      <c r="G17" s="11">
        <v>74</v>
      </c>
      <c r="H17" s="10">
        <v>77</v>
      </c>
      <c r="I17" s="10"/>
      <c r="J17" s="10"/>
      <c r="K17" s="10">
        <f t="shared" si="0"/>
        <v>74.666666666666671</v>
      </c>
      <c r="L17" s="12">
        <f t="shared" ref="L17:L24" si="5">SQRT(((SUM((POWER(H17-K17,2)),(POWER(G17-K17,2)),(POWER(F17-K17,2)))/(COLUMNS(F17:H17)-1))))</f>
        <v>2.0816659994661331</v>
      </c>
      <c r="M17" s="12">
        <f t="shared" ref="M17:M24" si="6">L17/K17*100</f>
        <v>2.787945534999285</v>
      </c>
      <c r="N17" s="13">
        <f t="shared" si="1"/>
        <v>74.666666666666671</v>
      </c>
      <c r="O17" s="13">
        <f t="shared" si="4"/>
        <v>8960</v>
      </c>
    </row>
    <row r="18" spans="1:15" s="4" customFormat="1" ht="37.5" customHeight="1" x14ac:dyDescent="0.35">
      <c r="A18" s="5">
        <v>14</v>
      </c>
      <c r="B18" s="14" t="s">
        <v>34</v>
      </c>
      <c r="C18" s="7" t="s">
        <v>20</v>
      </c>
      <c r="D18" s="8" t="s">
        <v>21</v>
      </c>
      <c r="E18" s="9">
        <v>60</v>
      </c>
      <c r="F18" s="10">
        <v>47</v>
      </c>
      <c r="G18" s="11">
        <v>43</v>
      </c>
      <c r="H18" s="10">
        <v>54</v>
      </c>
      <c r="I18" s="10"/>
      <c r="J18" s="10"/>
      <c r="K18" s="10">
        <f t="shared" si="0"/>
        <v>48</v>
      </c>
      <c r="L18" s="12">
        <f t="shared" si="5"/>
        <v>5.5677643628300215</v>
      </c>
      <c r="M18" s="12">
        <f t="shared" si="6"/>
        <v>11.599509089229212</v>
      </c>
      <c r="N18" s="13">
        <f t="shared" si="1"/>
        <v>48</v>
      </c>
      <c r="O18" s="13">
        <f t="shared" si="4"/>
        <v>2880</v>
      </c>
    </row>
    <row r="19" spans="1:15" s="4" customFormat="1" ht="29.25" customHeight="1" x14ac:dyDescent="0.35">
      <c r="A19" s="5">
        <v>15</v>
      </c>
      <c r="B19" s="14" t="s">
        <v>35</v>
      </c>
      <c r="C19" s="7" t="s">
        <v>20</v>
      </c>
      <c r="D19" s="8" t="s">
        <v>21</v>
      </c>
      <c r="E19" s="9">
        <v>50</v>
      </c>
      <c r="F19" s="10">
        <v>46</v>
      </c>
      <c r="G19" s="11">
        <v>34</v>
      </c>
      <c r="H19" s="10">
        <v>55</v>
      </c>
      <c r="I19" s="10"/>
      <c r="J19" s="10"/>
      <c r="K19" s="10">
        <f t="shared" si="0"/>
        <v>45</v>
      </c>
      <c r="L19" s="12">
        <f t="shared" si="5"/>
        <v>10.535653752852738</v>
      </c>
      <c r="M19" s="12">
        <f t="shared" si="6"/>
        <v>23.41256389522831</v>
      </c>
      <c r="N19" s="13">
        <f t="shared" si="1"/>
        <v>45</v>
      </c>
      <c r="O19" s="13">
        <f t="shared" si="4"/>
        <v>2250</v>
      </c>
    </row>
    <row r="20" spans="1:15" s="4" customFormat="1" ht="59.5" customHeight="1" x14ac:dyDescent="0.35">
      <c r="A20" s="5">
        <v>16</v>
      </c>
      <c r="B20" s="14" t="s">
        <v>36</v>
      </c>
      <c r="C20" s="7" t="s">
        <v>20</v>
      </c>
      <c r="D20" s="8" t="s">
        <v>21</v>
      </c>
      <c r="E20" s="9">
        <v>50</v>
      </c>
      <c r="F20" s="10">
        <v>47</v>
      </c>
      <c r="G20" s="11">
        <v>45</v>
      </c>
      <c r="H20" s="10">
        <v>66</v>
      </c>
      <c r="I20" s="10"/>
      <c r="J20" s="10"/>
      <c r="K20" s="10">
        <f t="shared" si="0"/>
        <v>52.666666666666664</v>
      </c>
      <c r="L20" s="12">
        <f t="shared" si="5"/>
        <v>11.590225767142472</v>
      </c>
      <c r="M20" s="12">
        <f t="shared" si="6"/>
        <v>22.006757785713557</v>
      </c>
      <c r="N20" s="13">
        <f t="shared" si="1"/>
        <v>52.666666666666664</v>
      </c>
      <c r="O20" s="13">
        <f t="shared" si="4"/>
        <v>2633.333333333333</v>
      </c>
    </row>
    <row r="21" spans="1:15" s="4" customFormat="1" ht="51" customHeight="1" x14ac:dyDescent="0.35">
      <c r="A21" s="5">
        <v>17</v>
      </c>
      <c r="B21" s="14" t="s">
        <v>37</v>
      </c>
      <c r="C21" s="7" t="s">
        <v>20</v>
      </c>
      <c r="D21" s="8" t="s">
        <v>21</v>
      </c>
      <c r="E21" s="9">
        <v>500</v>
      </c>
      <c r="F21" s="10">
        <v>85</v>
      </c>
      <c r="G21" s="11">
        <v>82</v>
      </c>
      <c r="H21" s="10">
        <v>85</v>
      </c>
      <c r="I21" s="10"/>
      <c r="J21" s="10"/>
      <c r="K21" s="10">
        <f t="shared" si="0"/>
        <v>84</v>
      </c>
      <c r="L21" s="12">
        <f t="shared" si="5"/>
        <v>1.7320508075688772</v>
      </c>
      <c r="M21" s="12">
        <f t="shared" si="6"/>
        <v>2.0619652471058063</v>
      </c>
      <c r="N21" s="13">
        <f t="shared" si="1"/>
        <v>84</v>
      </c>
      <c r="O21" s="13">
        <f t="shared" si="4"/>
        <v>42000</v>
      </c>
    </row>
    <row r="22" spans="1:15" s="4" customFormat="1" ht="51" customHeight="1" x14ac:dyDescent="0.35">
      <c r="A22" s="5">
        <v>18</v>
      </c>
      <c r="B22" s="14" t="s">
        <v>38</v>
      </c>
      <c r="C22" s="7" t="s">
        <v>20</v>
      </c>
      <c r="D22" s="8" t="s">
        <v>21</v>
      </c>
      <c r="E22" s="9">
        <v>6</v>
      </c>
      <c r="F22" s="10">
        <v>126</v>
      </c>
      <c r="G22" s="11">
        <v>150</v>
      </c>
      <c r="H22" s="10">
        <v>130</v>
      </c>
      <c r="I22" s="10"/>
      <c r="J22" s="10"/>
      <c r="K22" s="10">
        <f t="shared" si="0"/>
        <v>135.33333333333334</v>
      </c>
      <c r="L22" s="12">
        <f t="shared" si="5"/>
        <v>12.858201014657272</v>
      </c>
      <c r="M22" s="12">
        <f t="shared" si="6"/>
        <v>9.5011337546728605</v>
      </c>
      <c r="N22" s="13">
        <f t="shared" si="1"/>
        <v>135.33333333333334</v>
      </c>
      <c r="O22" s="13">
        <f t="shared" si="4"/>
        <v>812</v>
      </c>
    </row>
    <row r="23" spans="1:15" s="4" customFormat="1" ht="51" customHeight="1" x14ac:dyDescent="0.35">
      <c r="A23" s="5">
        <v>19</v>
      </c>
      <c r="B23" s="14" t="s">
        <v>39</v>
      </c>
      <c r="C23" s="7" t="s">
        <v>20</v>
      </c>
      <c r="D23" s="8" t="s">
        <v>21</v>
      </c>
      <c r="E23" s="9">
        <v>5</v>
      </c>
      <c r="F23" s="10">
        <v>370</v>
      </c>
      <c r="G23" s="11">
        <v>410</v>
      </c>
      <c r="H23" s="10">
        <v>420</v>
      </c>
      <c r="I23" s="10"/>
      <c r="J23" s="10"/>
      <c r="K23" s="10">
        <f t="shared" si="0"/>
        <v>400</v>
      </c>
      <c r="L23" s="12">
        <f t="shared" si="5"/>
        <v>26.457513110645905</v>
      </c>
      <c r="M23" s="12">
        <f t="shared" si="6"/>
        <v>6.6143782776614755</v>
      </c>
      <c r="N23" s="13">
        <f t="shared" si="1"/>
        <v>400</v>
      </c>
      <c r="O23" s="13">
        <f t="shared" si="4"/>
        <v>2000</v>
      </c>
    </row>
    <row r="24" spans="1:15" s="4" customFormat="1" ht="48.75" customHeight="1" x14ac:dyDescent="0.35">
      <c r="A24" s="5">
        <v>20</v>
      </c>
      <c r="B24" s="14" t="s">
        <v>40</v>
      </c>
      <c r="C24" s="7" t="s">
        <v>20</v>
      </c>
      <c r="D24" s="8" t="s">
        <v>21</v>
      </c>
      <c r="E24" s="9">
        <v>400</v>
      </c>
      <c r="F24" s="10">
        <v>40</v>
      </c>
      <c r="G24" s="11">
        <v>45</v>
      </c>
      <c r="H24" s="10">
        <v>39</v>
      </c>
      <c r="I24" s="10"/>
      <c r="J24" s="10"/>
      <c r="K24" s="10">
        <f t="shared" si="0"/>
        <v>41.333333333333336</v>
      </c>
      <c r="L24" s="12">
        <f t="shared" si="5"/>
        <v>3.2145502536643185</v>
      </c>
      <c r="M24" s="12">
        <f t="shared" si="6"/>
        <v>7.7771377104781898</v>
      </c>
      <c r="N24" s="13">
        <f t="shared" si="1"/>
        <v>41.333333333333336</v>
      </c>
      <c r="O24" s="13">
        <f t="shared" si="4"/>
        <v>16533.333333333336</v>
      </c>
    </row>
    <row r="25" spans="1:15" s="4" customFormat="1" ht="21" customHeight="1" x14ac:dyDescent="0.35">
      <c r="A25" s="5"/>
      <c r="B25" s="14"/>
      <c r="C25" s="15"/>
      <c r="D25" s="16"/>
      <c r="E25" s="14"/>
      <c r="F25" s="10"/>
      <c r="G25" s="11"/>
      <c r="H25" s="10"/>
      <c r="I25" s="10"/>
      <c r="J25" s="10"/>
      <c r="K25" s="10"/>
      <c r="L25" s="12"/>
      <c r="M25" s="12"/>
      <c r="N25" s="13"/>
      <c r="O25" s="13">
        <f>SUM(O5:O24)</f>
        <v>122500.81</v>
      </c>
    </row>
    <row r="26" spans="1:15" s="4" customFormat="1" ht="21" customHeight="1" x14ac:dyDescent="0.35">
      <c r="A26" s="5"/>
    </row>
    <row r="27" spans="1:15" ht="15.75" customHeight="1" x14ac:dyDescent="0.3">
      <c r="A27" s="28" t="s">
        <v>41</v>
      </c>
      <c r="B27" s="28"/>
      <c r="C27" s="28"/>
      <c r="D27" s="28"/>
      <c r="E27" s="28"/>
      <c r="F27" s="28"/>
      <c r="G27" s="28"/>
      <c r="H27" s="28"/>
      <c r="I27" s="17"/>
      <c r="J27" s="17"/>
      <c r="K27" s="13">
        <f>O25</f>
        <v>122500.81</v>
      </c>
      <c r="L27" s="18" t="s">
        <v>42</v>
      </c>
      <c r="M27" s="18"/>
      <c r="N27" s="18"/>
      <c r="O27" s="19"/>
    </row>
    <row r="28" spans="1:15" ht="15.75" customHeight="1" x14ac:dyDescent="0.3">
      <c r="A28" s="29" t="s">
        <v>43</v>
      </c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</row>
    <row r="29" spans="1:15" ht="15.5" x14ac:dyDescent="0.35">
      <c r="A29" s="30"/>
      <c r="B29" s="30"/>
      <c r="C29" s="30"/>
      <c r="D29" s="30"/>
      <c r="E29" s="20"/>
      <c r="F29" s="21"/>
      <c r="G29" s="22"/>
      <c r="H29" s="23"/>
      <c r="I29" s="23"/>
      <c r="J29" s="23"/>
      <c r="K29" s="24"/>
      <c r="L29" s="24"/>
      <c r="M29" s="24"/>
      <c r="N29" s="24"/>
      <c r="O29" s="24"/>
    </row>
    <row r="30" spans="1:15" ht="15.5" x14ac:dyDescent="0.35">
      <c r="A30" s="20"/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</row>
    <row r="31" spans="1:15" ht="15.5" x14ac:dyDescent="0.35">
      <c r="A31" s="20"/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</row>
    <row r="33" spans="11:11" x14ac:dyDescent="0.3">
      <c r="K33" s="25"/>
    </row>
  </sheetData>
  <mergeCells count="13">
    <mergeCell ref="A27:H27"/>
    <mergeCell ref="A28:O28"/>
    <mergeCell ref="A29:D29"/>
    <mergeCell ref="K1:O1"/>
    <mergeCell ref="A2:O2"/>
    <mergeCell ref="A3:A4"/>
    <mergeCell ref="B3:B4"/>
    <mergeCell ref="C3:C4"/>
    <mergeCell ref="D3:D4"/>
    <mergeCell ref="E3:E4"/>
    <mergeCell ref="F3:H3"/>
    <mergeCell ref="K3:M3"/>
    <mergeCell ref="N3:O3"/>
  </mergeCells>
  <pageMargins left="0.7" right="0.7" top="0.75" bottom="0.75" header="0.3" footer="0.3"/>
  <pageSetup paperSize="9" firstPageNumber="4294967295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НМЦД</vt:lpstr>
    </vt:vector>
  </TitlesOfParts>
  <Company>департамент образования Сахалинской области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Милишкевич Александра Игоревна</dc:creator>
  <cp:lastModifiedBy>ButakovaEB</cp:lastModifiedBy>
  <cp:revision>4</cp:revision>
  <dcterms:created xsi:type="dcterms:W3CDTF">2014-05-19T23:28:21Z</dcterms:created>
  <dcterms:modified xsi:type="dcterms:W3CDTF">2023-11-23T04:23:47Z</dcterms:modified>
</cp:coreProperties>
</file>