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9040" windowHeight="15840"/>
  </bookViews>
  <sheets>
    <sheet name="Обоснование НМЦД" sheetId="1" r:id="rId1"/>
  </sheets>
  <calcPr calcId="125725"/>
</workbook>
</file>

<file path=xl/calcChain.xml><?xml version="1.0" encoding="utf-8"?>
<calcChain xmlns="http://schemas.openxmlformats.org/spreadsheetml/2006/main">
  <c r="P14" i="1"/>
  <c r="O14"/>
  <c r="T14" s="1"/>
  <c r="N14"/>
  <c r="L14"/>
  <c r="J14"/>
  <c r="H14"/>
  <c r="F14"/>
  <c r="F15"/>
  <c r="H15"/>
  <c r="J15"/>
  <c r="L15"/>
  <c r="N15"/>
  <c r="O15"/>
  <c r="Q15" s="1"/>
  <c r="R15" s="1"/>
  <c r="S15" s="1"/>
  <c r="P15"/>
  <c r="P13"/>
  <c r="O13"/>
  <c r="T13" s="1"/>
  <c r="N13"/>
  <c r="L13"/>
  <c r="J13"/>
  <c r="H13"/>
  <c r="F13"/>
  <c r="Q14" l="1"/>
  <c r="R14" s="1"/>
  <c r="S14" s="1"/>
  <c r="Q13"/>
  <c r="R13" s="1"/>
  <c r="S13" s="1"/>
  <c r="P18"/>
  <c r="Q18" s="1"/>
  <c r="O18"/>
  <c r="T18" s="1"/>
  <c r="N18"/>
  <c r="L18"/>
  <c r="J18"/>
  <c r="H18"/>
  <c r="F18"/>
  <c r="P17"/>
  <c r="O17"/>
  <c r="T17" s="1"/>
  <c r="N17"/>
  <c r="L17"/>
  <c r="J17"/>
  <c r="H17"/>
  <c r="F17"/>
  <c r="P16"/>
  <c r="O16"/>
  <c r="T16" s="1"/>
  <c r="N16"/>
  <c r="L16"/>
  <c r="J16"/>
  <c r="H16"/>
  <c r="F16"/>
  <c r="T15"/>
  <c r="P21"/>
  <c r="Q21" s="1"/>
  <c r="O21"/>
  <c r="T21" s="1"/>
  <c r="N21"/>
  <c r="L21"/>
  <c r="J21"/>
  <c r="H21"/>
  <c r="F21"/>
  <c r="P20"/>
  <c r="Q20" s="1"/>
  <c r="O20"/>
  <c r="T20" s="1"/>
  <c r="N20"/>
  <c r="L20"/>
  <c r="J20"/>
  <c r="H20"/>
  <c r="F20"/>
  <c r="P19"/>
  <c r="Q19" s="1"/>
  <c r="O19"/>
  <c r="T19" s="1"/>
  <c r="N19"/>
  <c r="L19"/>
  <c r="J19"/>
  <c r="H19"/>
  <c r="F19"/>
  <c r="P24"/>
  <c r="Q24" s="1"/>
  <c r="O24"/>
  <c r="T24" s="1"/>
  <c r="N24"/>
  <c r="L24"/>
  <c r="J24"/>
  <c r="H24"/>
  <c r="F24"/>
  <c r="P23"/>
  <c r="Q23" s="1"/>
  <c r="O23"/>
  <c r="T23" s="1"/>
  <c r="N23"/>
  <c r="L23"/>
  <c r="J23"/>
  <c r="H23"/>
  <c r="F23"/>
  <c r="P22"/>
  <c r="Q22" s="1"/>
  <c r="O22"/>
  <c r="T22" s="1"/>
  <c r="N22"/>
  <c r="L22"/>
  <c r="J22"/>
  <c r="H22"/>
  <c r="F22"/>
  <c r="F12"/>
  <c r="F25"/>
  <c r="P12"/>
  <c r="O28"/>
  <c r="T28" s="1"/>
  <c r="J26"/>
  <c r="H12"/>
  <c r="J12"/>
  <c r="L12"/>
  <c r="N12"/>
  <c r="O12"/>
  <c r="T12" s="1"/>
  <c r="H25"/>
  <c r="J25"/>
  <c r="L25"/>
  <c r="N25"/>
  <c r="O25"/>
  <c r="T25" s="1"/>
  <c r="P25"/>
  <c r="Q25" s="1"/>
  <c r="F26"/>
  <c r="H26"/>
  <c r="L26"/>
  <c r="N26"/>
  <c r="O26"/>
  <c r="T26" s="1"/>
  <c r="P26"/>
  <c r="Q26" s="1"/>
  <c r="R26" s="1"/>
  <c r="S26" s="1"/>
  <c r="F27"/>
  <c r="H27"/>
  <c r="J27"/>
  <c r="L27"/>
  <c r="N27"/>
  <c r="O27"/>
  <c r="T27" s="1"/>
  <c r="P27"/>
  <c r="Q27" s="1"/>
  <c r="F28"/>
  <c r="H28"/>
  <c r="J28"/>
  <c r="L28"/>
  <c r="N28"/>
  <c r="P28"/>
  <c r="Q28" s="1"/>
  <c r="R28" s="1"/>
  <c r="S28" s="1"/>
  <c r="D29"/>
  <c r="R23" l="1"/>
  <c r="S23" s="1"/>
  <c r="Q16"/>
  <c r="R16" s="1"/>
  <c r="S16" s="1"/>
  <c r="R24"/>
  <c r="S24" s="1"/>
  <c r="Q17"/>
  <c r="R17" s="1"/>
  <c r="S17" s="1"/>
  <c r="R19"/>
  <c r="S19" s="1"/>
  <c r="Q12"/>
  <c r="R12" s="1"/>
  <c r="S12" s="1"/>
  <c r="R21"/>
  <c r="S21" s="1"/>
  <c r="R27"/>
  <c r="S27" s="1"/>
  <c r="R20"/>
  <c r="S20" s="1"/>
  <c r="R18"/>
  <c r="S18" s="1"/>
  <c r="R25"/>
  <c r="S25" s="1"/>
  <c r="R22"/>
  <c r="S22" s="1"/>
  <c r="T29"/>
  <c r="E8" s="1"/>
</calcChain>
</file>

<file path=xl/sharedStrings.xml><?xml version="1.0" encoding="utf-8"?>
<sst xmlns="http://schemas.openxmlformats.org/spreadsheetml/2006/main" count="57" uniqueCount="43">
  <si>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</si>
  <si>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</si>
  <si>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</si>
  <si>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</si>
  <si>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</si>
  <si>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</si>
  <si>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</si>
  <si>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</si>
  <si>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ед. изм.</t>
  </si>
  <si>
    <t>Однородность/ Неоднородность</t>
  </si>
  <si>
    <t xml:space="preserve">Коэффициент вариации </t>
  </si>
  <si>
    <t>Количество значений</t>
  </si>
  <si>
    <t>Средняя цена за ед., руб.</t>
  </si>
  <si>
    <t>Объем поставки товара</t>
  </si>
  <si>
    <t>№ п/п</t>
  </si>
  <si>
    <t>рублей</t>
  </si>
  <si>
    <t>НЕОДН</t>
  </si>
  <si>
    <t>ОДН</t>
  </si>
  <si>
    <t>РАСЧЕТ</t>
  </si>
  <si>
    <t>Наименование товара</t>
  </si>
  <si>
    <t>кол-во</t>
  </si>
  <si>
    <t>Предложение № 1</t>
  </si>
  <si>
    <t>Предложение № 2</t>
  </si>
  <si>
    <t>Предложение № 3</t>
  </si>
  <si>
    <t>Предложение № 4</t>
  </si>
  <si>
    <t>Предложение № 5</t>
  </si>
  <si>
    <t>цена за ед., руб.</t>
  </si>
  <si>
    <t>стоимость, руб.</t>
  </si>
  <si>
    <t>обоснования начальной (максимальной) цены договора</t>
  </si>
  <si>
    <t>к Обоснованию начальной (максимальной) цены договора</t>
  </si>
  <si>
    <t>НМЦД, руб.</t>
  </si>
  <si>
    <t>кг</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</si>
  <si>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</si>
  <si>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</si>
  <si>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 xml:space="preserve">заключаемого на поставку продуктов питания (в ассортименте)
(1 сорт) охлажденное
</t>
  </si>
  <si>
    <t>Приложение №5</t>
  </si>
  <si>
    <t>Начальная (максимальная) цена договора</t>
  </si>
  <si>
    <t>Полуфабрикат мясной из говядины бескостной, крупнокусковой, замороженный, высший сорт, ГОСТ</t>
  </si>
  <si>
    <t>Полуфабрикат мясной из свинины, кат. А,  ГОСТ</t>
  </si>
  <si>
    <t>Печень говяжья замороженная, ГОСТ</t>
  </si>
  <si>
    <t>Филе грудок куриное, охлажденное,  ГОСТ</t>
  </si>
  <si>
    <t>Горбуша свежемороженая, без головы, потрошеная,   ГОСТ</t>
  </si>
  <si>
    <t>Минтай без головы свежемороженый, потрошеный, ГОСТ</t>
  </si>
</sst>
</file>

<file path=xl/styles.xml><?xml version="1.0" encoding="utf-8"?>
<styleSheet xmlns="http://schemas.openxmlformats.org/spreadsheetml/2006/main">
  <numFmts count="3">
    <numFmt numFmtId="164" formatCode="#,##0.0000"/>
    <numFmt numFmtId="165" formatCode="#,##0.00_р_."/>
    <numFmt numFmtId="166" formatCode="0.0000"/>
  </numFmts>
  <fonts count="19">
    <font>
      <sz val="11"/>
      <color theme="1"/>
      <name val="Calibri"/>
      <family val="2"/>
      <scheme val="minor"/>
    </font>
    <font>
      <sz val="11"/>
      <color indexed="8"/>
      <name val="Times New Roman"/>
      <family val="1"/>
      <charset val="204"/>
    </font>
    <font>
      <b/>
      <sz val="11"/>
      <color indexed="8"/>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indexed="8"/>
      <name val="Times New Roman"/>
      <family val="1"/>
      <charset val="204"/>
    </font>
    <font>
      <b/>
      <sz val="10"/>
      <name val="Times New Roman"/>
      <family val="1"/>
      <charset val="204"/>
    </font>
    <font>
      <sz val="10"/>
      <color indexed="8"/>
      <name val="Times New Roman"/>
      <family val="1"/>
      <charset val="204"/>
    </font>
    <font>
      <b/>
      <sz val="8"/>
      <color indexed="8"/>
      <name val="Times New Roman"/>
      <family val="1"/>
      <charset val="204"/>
    </font>
    <font>
      <sz val="8"/>
      <color indexed="8"/>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9"/>
      <color indexed="8"/>
      <name val="Times New Roman"/>
      <family val="1"/>
      <charset val="204"/>
    </font>
    <font>
      <sz val="8"/>
      <color indexed="8"/>
      <name val="Calibri"/>
      <family val="2"/>
    </font>
    <font>
      <b/>
      <sz val="8"/>
      <color indexed="8"/>
      <name val="Calibri"/>
      <family val="2"/>
    </font>
    <font>
      <b/>
      <sz val="11"/>
      <name val="Times New Roman"/>
      <family val="1"/>
      <charset val="204"/>
    </font>
    <font>
      <sz val="8"/>
      <name val="Calibri"/>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165" fontId="9" fillId="0" borderId="0" xfId="0" applyNumberFormat="1" applyFont="1" applyAlignment="1" applyProtection="1">
      <alignment horizontal="right" vertical="top" wrapText="1"/>
    </xf>
    <xf numFmtId="0" fontId="10" fillId="0" borderId="0" xfId="0" applyFont="1" applyAlignment="1" applyProtection="1">
      <alignment horizontal="center" vertical="top" wrapText="1"/>
    </xf>
    <xf numFmtId="165" fontId="10" fillId="0" borderId="0" xfId="0" applyNumberFormat="1" applyFont="1" applyAlignment="1" applyProtection="1">
      <alignment horizontal="center" vertical="top" wrapText="1"/>
    </xf>
    <xf numFmtId="3" fontId="10" fillId="0" borderId="0" xfId="0" applyNumberFormat="1" applyFont="1" applyAlignment="1" applyProtection="1">
      <alignment horizontal="center" vertical="top" wrapText="1"/>
    </xf>
    <xf numFmtId="0" fontId="10" fillId="0" borderId="0" xfId="0" applyFont="1" applyAlignment="1" applyProtection="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4" fillId="0" borderId="0" xfId="0" applyFont="1" applyAlignment="1">
      <alignment vertical="top"/>
    </xf>
    <xf numFmtId="0" fontId="14" fillId="0" borderId="0" xfId="0" applyFont="1" applyAlignment="1">
      <alignment horizontal="right" vertical="top"/>
    </xf>
    <xf numFmtId="0" fontId="13" fillId="0" borderId="0" xfId="0" applyFont="1" applyAlignment="1">
      <alignment vertical="top" wrapText="1"/>
    </xf>
    <xf numFmtId="0" fontId="1"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0" fontId="8" fillId="0" borderId="1" xfId="0" applyFont="1" applyBorder="1" applyAlignment="1">
      <alignment horizontal="center" vertical="top" wrapText="1"/>
    </xf>
    <xf numFmtId="3" fontId="8" fillId="0" borderId="1" xfId="0" applyNumberFormat="1"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shrinkToFit="1"/>
    </xf>
    <xf numFmtId="0" fontId="6" fillId="0" borderId="1" xfId="0" applyFont="1" applyBorder="1" applyAlignment="1">
      <alignment vertical="top"/>
    </xf>
    <xf numFmtId="0" fontId="10" fillId="0" borderId="0" xfId="0" applyFont="1" applyAlignment="1">
      <alignment horizontal="center" vertical="top"/>
    </xf>
    <xf numFmtId="4" fontId="8" fillId="0" borderId="1" xfId="0" applyNumberFormat="1" applyFont="1" applyBorder="1" applyAlignment="1">
      <alignment horizontal="right" vertical="top" shrinkToFit="1"/>
    </xf>
    <xf numFmtId="4" fontId="8" fillId="0" borderId="1" xfId="0" applyNumberFormat="1" applyFont="1" applyBorder="1" applyAlignment="1">
      <alignment horizontal="right" vertical="top" wrapText="1"/>
    </xf>
    <xf numFmtId="4" fontId="8" fillId="0" borderId="1" xfId="0" applyNumberFormat="1" applyFont="1" applyFill="1" applyBorder="1" applyAlignment="1">
      <alignment horizontal="right" vertical="top" shrinkToFit="1"/>
    </xf>
    <xf numFmtId="4" fontId="6" fillId="0" borderId="1" xfId="0" applyNumberFormat="1" applyFont="1" applyBorder="1" applyAlignment="1">
      <alignment horizontal="right" vertical="top" shrinkToFit="1"/>
    </xf>
    <xf numFmtId="4" fontId="7" fillId="0" borderId="1" xfId="0" applyNumberFormat="1" applyFont="1" applyFill="1" applyBorder="1" applyAlignment="1">
      <alignment vertical="top" wrapText="1"/>
    </xf>
    <xf numFmtId="0" fontId="3" fillId="0" borderId="0" xfId="0" applyFont="1" applyBorder="1" applyAlignment="1">
      <alignment horizontal="justify" vertical="top" wrapText="1"/>
    </xf>
    <xf numFmtId="3"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10" fillId="0" borderId="0" xfId="0" applyFont="1" applyAlignment="1">
      <alignment vertical="top"/>
    </xf>
    <xf numFmtId="0" fontId="15" fillId="0" borderId="0" xfId="0" applyFont="1" applyAlignment="1">
      <alignment vertical="top"/>
    </xf>
    <xf numFmtId="0" fontId="16" fillId="0" borderId="0" xfId="0" applyFont="1" applyAlignment="1">
      <alignment horizontal="right" vertical="top"/>
    </xf>
    <xf numFmtId="0" fontId="9" fillId="0" borderId="0" xfId="0" applyFont="1" applyAlignment="1">
      <alignment horizontal="right" vertical="top"/>
    </xf>
    <xf numFmtId="166" fontId="14" fillId="0" borderId="0" xfId="0" applyNumberFormat="1" applyFont="1" applyAlignment="1">
      <alignment vertical="top"/>
    </xf>
    <xf numFmtId="0" fontId="8" fillId="2" borderId="1" xfId="0" applyFont="1" applyFill="1" applyBorder="1" applyAlignment="1">
      <alignment horizontal="center" vertical="top" wrapText="1"/>
    </xf>
    <xf numFmtId="4" fontId="8" fillId="2" borderId="1" xfId="0" applyNumberFormat="1" applyFont="1" applyFill="1" applyBorder="1" applyAlignment="1">
      <alignment horizontal="right" vertical="top" shrinkToFit="1"/>
    </xf>
    <xf numFmtId="0" fontId="5" fillId="0" borderId="1" xfId="0" applyFont="1" applyBorder="1" applyAlignment="1">
      <alignment horizontal="center" vertical="top" wrapText="1"/>
    </xf>
    <xf numFmtId="0" fontId="8" fillId="0" borderId="1" xfId="0" applyFont="1" applyBorder="1" applyAlignment="1">
      <alignment horizontal="center" vertical="top" wrapText="1"/>
    </xf>
    <xf numFmtId="0" fontId="5" fillId="0" borderId="1" xfId="0" applyFont="1" applyBorder="1" applyAlignment="1">
      <alignment horizontal="left" vertical="top" wrapText="1"/>
    </xf>
    <xf numFmtId="0" fontId="7" fillId="0" borderId="1" xfId="0" applyFont="1" applyBorder="1" applyAlignment="1">
      <alignment horizontal="right" vertical="top"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1" fillId="0" borderId="4" xfId="0" applyFont="1" applyBorder="1" applyAlignment="1">
      <alignment horizontal="justify" vertical="top" wrapText="1"/>
    </xf>
    <xf numFmtId="165" fontId="8" fillId="0" borderId="1" xfId="0" applyNumberFormat="1" applyFont="1" applyBorder="1" applyAlignment="1">
      <alignment horizontal="center" vertical="top" wrapText="1"/>
    </xf>
    <xf numFmtId="165" fontId="5"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0" fontId="3" fillId="0" borderId="1" xfId="0" applyFont="1" applyBorder="1" applyAlignment="1">
      <alignment horizontal="justify" vertical="top" wrapText="1"/>
    </xf>
    <xf numFmtId="0" fontId="4" fillId="0" borderId="2" xfId="0" applyNumberFormat="1" applyFont="1" applyBorder="1" applyAlignment="1">
      <alignment horizontal="justify" vertical="top" wrapText="1"/>
    </xf>
    <xf numFmtId="0" fontId="4" fillId="0" borderId="3" xfId="0" applyNumberFormat="1" applyFont="1" applyBorder="1" applyAlignment="1">
      <alignment horizontal="justify" vertical="top" wrapText="1"/>
    </xf>
    <xf numFmtId="0" fontId="4" fillId="0" borderId="4" xfId="0" applyNumberFormat="1" applyFont="1" applyBorder="1" applyAlignment="1">
      <alignment horizontal="justify" vertical="top" wrapText="1"/>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2" xfId="0" applyNumberFormat="1" applyFont="1" applyBorder="1" applyAlignment="1">
      <alignment horizontal="justify" vertical="top" wrapText="1"/>
    </xf>
    <xf numFmtId="0" fontId="3" fillId="0" borderId="3" xfId="0" applyNumberFormat="1" applyFont="1" applyBorder="1" applyAlignment="1">
      <alignment horizontal="justify" vertical="top" wrapText="1"/>
    </xf>
    <xf numFmtId="0" fontId="3" fillId="0" borderId="4" xfId="0" applyNumberFormat="1" applyFont="1" applyBorder="1" applyAlignment="1">
      <alignment horizontal="justify" vertical="top" wrapText="1"/>
    </xf>
    <xf numFmtId="0" fontId="13" fillId="0" borderId="0" xfId="0" applyFont="1" applyAlignment="1">
      <alignment horizontal="center" vertical="top" wrapText="1"/>
    </xf>
    <xf numFmtId="0" fontId="12" fillId="2" borderId="0" xfId="0" applyFont="1" applyFill="1" applyAlignment="1">
      <alignment horizontal="left" vertical="top" wrapText="1"/>
    </xf>
    <xf numFmtId="165" fontId="17" fillId="2" borderId="0" xfId="0" applyNumberFormat="1" applyFont="1" applyFill="1" applyAlignment="1">
      <alignment horizontal="center" vertical="top" wrapText="1"/>
    </xf>
    <xf numFmtId="165" fontId="12"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76200</xdr:colOff>
      <xdr:row>33</xdr:row>
      <xdr:rowOff>1000125</xdr:rowOff>
    </xdr:from>
    <xdr:to>
      <xdr:col>3</xdr:col>
      <xdr:colOff>228600</xdr:colOff>
      <xdr:row>33</xdr:row>
      <xdr:rowOff>1266825</xdr:rowOff>
    </xdr:to>
    <xdr:pic>
      <xdr:nvPicPr>
        <xdr:cNvPr id="1025" name="Picture 390">
          <a:extLst>
            <a:ext uri="{FF2B5EF4-FFF2-40B4-BE49-F238E27FC236}">
              <a16:creationId xmlns:a16="http://schemas.microsoft.com/office/drawing/2014/main" xmlns="" id="{00000000-0008-0000-0000-00000104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762125" y="9134475"/>
          <a:ext cx="781050" cy="266700"/>
        </a:xfrm>
        <a:prstGeom prst="rect">
          <a:avLst/>
        </a:prstGeom>
        <a:noFill/>
        <a:ln w="9525">
          <a:noFill/>
          <a:miter lim="800000"/>
          <a:headEnd/>
          <a:tailEnd/>
        </a:ln>
      </xdr:spPr>
    </xdr:pic>
    <xdr:clientData/>
  </xdr:twoCellAnchor>
  <xdr:twoCellAnchor>
    <xdr:from>
      <xdr:col>2</xdr:col>
      <xdr:colOff>57150</xdr:colOff>
      <xdr:row>35</xdr:row>
      <xdr:rowOff>209550</xdr:rowOff>
    </xdr:from>
    <xdr:to>
      <xdr:col>3</xdr:col>
      <xdr:colOff>495300</xdr:colOff>
      <xdr:row>35</xdr:row>
      <xdr:rowOff>561975</xdr:rowOff>
    </xdr:to>
    <xdr:pic>
      <xdr:nvPicPr>
        <xdr:cNvPr id="1026" name="Picture 374">
          <a:extLst>
            <a:ext uri="{FF2B5EF4-FFF2-40B4-BE49-F238E27FC236}">
              <a16:creationId xmlns:a16="http://schemas.microsoft.com/office/drawing/2014/main" xmlns="" id="{00000000-0008-0000-0000-00000204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743075" y="10353675"/>
          <a:ext cx="1066800" cy="352425"/>
        </a:xfrm>
        <a:prstGeom prst="rect">
          <a:avLst/>
        </a:prstGeom>
        <a:noFill/>
        <a:ln w="9525">
          <a:noFill/>
          <a:miter lim="800000"/>
          <a:headEnd/>
          <a:tailEnd/>
        </a:ln>
      </xdr:spPr>
    </xdr:pic>
    <xdr:clientData/>
  </xdr:twoCellAnchor>
  <xdr:twoCellAnchor editAs="oneCell">
    <xdr:from>
      <xdr:col>2</xdr:col>
      <xdr:colOff>47625</xdr:colOff>
      <xdr:row>34</xdr:row>
      <xdr:rowOff>419100</xdr:rowOff>
    </xdr:from>
    <xdr:to>
      <xdr:col>4</xdr:col>
      <xdr:colOff>504825</xdr:colOff>
      <xdr:row>34</xdr:row>
      <xdr:rowOff>419100</xdr:rowOff>
    </xdr:to>
    <xdr:pic>
      <xdr:nvPicPr>
        <xdr:cNvPr id="1027" name="Picture 1" descr="Расчет выборочной или несмещенной дисперсии">
          <a:extLst>
            <a:ext uri="{FF2B5EF4-FFF2-40B4-BE49-F238E27FC236}">
              <a16:creationId xmlns:a16="http://schemas.microsoft.com/office/drawing/2014/main" xmlns="" id="{00000000-0008-0000-0000-00000304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33550" y="9829800"/>
          <a:ext cx="1581150" cy="0"/>
        </a:xfrm>
        <a:prstGeom prst="rect">
          <a:avLst/>
        </a:prstGeom>
        <a:noFill/>
        <a:ln w="9525">
          <a:noFill/>
          <a:miter lim="800000"/>
          <a:headEnd/>
          <a:tailEnd/>
        </a:ln>
      </xdr:spPr>
    </xdr:pic>
    <xdr:clientData/>
  </xdr:twoCellAnchor>
  <xdr:twoCellAnchor>
    <xdr:from>
      <xdr:col>2</xdr:col>
      <xdr:colOff>57150</xdr:colOff>
      <xdr:row>35</xdr:row>
      <xdr:rowOff>209550</xdr:rowOff>
    </xdr:from>
    <xdr:to>
      <xdr:col>3</xdr:col>
      <xdr:colOff>495300</xdr:colOff>
      <xdr:row>35</xdr:row>
      <xdr:rowOff>561975</xdr:rowOff>
    </xdr:to>
    <xdr:pic>
      <xdr:nvPicPr>
        <xdr:cNvPr id="1028" name="Picture 374">
          <a:extLst>
            <a:ext uri="{FF2B5EF4-FFF2-40B4-BE49-F238E27FC236}">
              <a16:creationId xmlns:a16="http://schemas.microsoft.com/office/drawing/2014/main" xmlns="" id="{00000000-0008-0000-0000-00000404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743075" y="10353675"/>
          <a:ext cx="1066800" cy="352425"/>
        </a:xfrm>
        <a:prstGeom prst="rect">
          <a:avLst/>
        </a:prstGeom>
        <a:noFill/>
        <a:ln w="9525">
          <a:noFill/>
          <a:miter lim="800000"/>
          <a:headEnd/>
          <a:tailEnd/>
        </a:ln>
      </xdr:spPr>
    </xdr:pic>
    <xdr:clientData/>
  </xdr:twoCellAnchor>
  <xdr:twoCellAnchor editAs="oneCell">
    <xdr:from>
      <xdr:col>2</xdr:col>
      <xdr:colOff>47625</xdr:colOff>
      <xdr:row>34</xdr:row>
      <xdr:rowOff>419100</xdr:rowOff>
    </xdr:from>
    <xdr:to>
      <xdr:col>4</xdr:col>
      <xdr:colOff>476250</xdr:colOff>
      <xdr:row>34</xdr:row>
      <xdr:rowOff>419100</xdr:rowOff>
    </xdr:to>
    <xdr:pic>
      <xdr:nvPicPr>
        <xdr:cNvPr id="1029" name="Picture 1" descr="Расчет выборочной или несмещенной дисперсии">
          <a:extLst>
            <a:ext uri="{FF2B5EF4-FFF2-40B4-BE49-F238E27FC236}">
              <a16:creationId xmlns:a16="http://schemas.microsoft.com/office/drawing/2014/main" xmlns="" id="{00000000-0008-0000-0000-00000504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33550" y="9829800"/>
          <a:ext cx="1552575" cy="0"/>
        </a:xfrm>
        <a:prstGeom prst="rect">
          <a:avLst/>
        </a:prstGeom>
        <a:noFill/>
        <a:ln w="9525">
          <a:noFill/>
          <a:miter lim="800000"/>
          <a:headEnd/>
          <a:tailEnd/>
        </a:ln>
      </xdr:spPr>
    </xdr:pic>
    <xdr:clientData/>
  </xdr:twoCellAnchor>
  <xdr:twoCellAnchor editAs="oneCell">
    <xdr:from>
      <xdr:col>2</xdr:col>
      <xdr:colOff>114300</xdr:colOff>
      <xdr:row>34</xdr:row>
      <xdr:rowOff>409575</xdr:rowOff>
    </xdr:from>
    <xdr:to>
      <xdr:col>4</xdr:col>
      <xdr:colOff>457200</xdr:colOff>
      <xdr:row>34</xdr:row>
      <xdr:rowOff>695325</xdr:rowOff>
    </xdr:to>
    <xdr:pic>
      <xdr:nvPicPr>
        <xdr:cNvPr id="1030" name="Picture 1" descr="Расчет выборочной или несмещенной дисперсии">
          <a:extLst>
            <a:ext uri="{FF2B5EF4-FFF2-40B4-BE49-F238E27FC236}">
              <a16:creationId xmlns:a16="http://schemas.microsoft.com/office/drawing/2014/main" xmlns="" id="{00000000-0008-0000-0000-000006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800225" y="9820275"/>
          <a:ext cx="1466850" cy="285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V38"/>
  <sheetViews>
    <sheetView tabSelected="1" topLeftCell="A11" zoomScale="120" zoomScaleNormal="120" workbookViewId="0">
      <selection activeCell="J29" sqref="J29"/>
    </sheetView>
  </sheetViews>
  <sheetFormatPr defaultColWidth="8.85546875" defaultRowHeight="15"/>
  <cols>
    <col min="1" max="1" width="4.5703125" style="12" customWidth="1"/>
    <col min="2" max="2" width="23.42578125" style="12" customWidth="1"/>
    <col min="3" max="3" width="9.42578125" style="12" customWidth="1"/>
    <col min="4" max="4" width="7.42578125" style="12" customWidth="1"/>
    <col min="5" max="5" width="7.85546875" style="12" customWidth="1"/>
    <col min="6" max="6" width="11" style="12" customWidth="1"/>
    <col min="7" max="7" width="7.85546875" style="12" customWidth="1"/>
    <col min="8" max="8" width="11" style="12" customWidth="1"/>
    <col min="9" max="9" width="7.85546875" style="12" customWidth="1"/>
    <col min="10" max="10" width="11" style="12" customWidth="1"/>
    <col min="11" max="11" width="7.85546875" style="12" hidden="1" customWidth="1"/>
    <col min="12" max="12" width="11" style="12" hidden="1" customWidth="1"/>
    <col min="13" max="13" width="7.85546875" style="12" hidden="1" customWidth="1"/>
    <col min="14" max="14" width="11" style="12" hidden="1" customWidth="1"/>
    <col min="15" max="15" width="9.28515625" style="12" customWidth="1"/>
    <col min="16" max="16" width="10.5703125" style="12" customWidth="1"/>
    <col min="17" max="17" width="13.85546875" style="12" customWidth="1"/>
    <col min="18" max="18" width="11.85546875" style="12" customWidth="1"/>
    <col min="19" max="19" width="14.28515625" style="12" customWidth="1"/>
    <col min="20" max="20" width="10" style="20" customWidth="1"/>
    <col min="21" max="16384" width="8.85546875" style="12"/>
  </cols>
  <sheetData>
    <row r="1" spans="1:21" s="9" customFormat="1" ht="12">
      <c r="F1" s="41"/>
      <c r="G1" s="41"/>
      <c r="H1" s="41"/>
      <c r="T1" s="10" t="s">
        <v>35</v>
      </c>
    </row>
    <row r="2" spans="1:21" s="9" customFormat="1" ht="12">
      <c r="F2" s="41"/>
      <c r="G2" s="41"/>
      <c r="H2" s="41"/>
      <c r="T2" s="10" t="s">
        <v>29</v>
      </c>
    </row>
    <row r="3" spans="1:21" s="37" customFormat="1" ht="11.25"/>
    <row r="4" spans="1:21" ht="15.75">
      <c r="A4" s="64" t="s">
        <v>18</v>
      </c>
      <c r="B4" s="64"/>
      <c r="C4" s="64"/>
      <c r="D4" s="64"/>
      <c r="E4" s="64"/>
      <c r="F4" s="64"/>
      <c r="G4" s="64"/>
      <c r="H4" s="64"/>
      <c r="I4" s="64"/>
      <c r="J4" s="64"/>
      <c r="K4" s="64"/>
      <c r="L4" s="64"/>
      <c r="M4" s="64"/>
      <c r="N4" s="64"/>
      <c r="O4" s="64"/>
      <c r="P4" s="64"/>
      <c r="Q4" s="64"/>
      <c r="R4" s="64"/>
      <c r="S4" s="64"/>
      <c r="T4" s="64"/>
      <c r="U4" s="11"/>
    </row>
    <row r="5" spans="1:21" ht="15.75">
      <c r="A5" s="64" t="s">
        <v>28</v>
      </c>
      <c r="B5" s="64"/>
      <c r="C5" s="64"/>
      <c r="D5" s="64"/>
      <c r="E5" s="64"/>
      <c r="F5" s="64"/>
      <c r="G5" s="64"/>
      <c r="H5" s="64"/>
      <c r="I5" s="64"/>
      <c r="J5" s="64"/>
      <c r="K5" s="64"/>
      <c r="L5" s="64"/>
      <c r="M5" s="64"/>
      <c r="N5" s="64"/>
      <c r="O5" s="64"/>
      <c r="P5" s="64"/>
      <c r="Q5" s="64"/>
      <c r="R5" s="64"/>
      <c r="S5" s="64"/>
      <c r="T5" s="64"/>
      <c r="U5" s="11"/>
    </row>
    <row r="6" spans="1:21" ht="15.75">
      <c r="A6" s="64" t="s">
        <v>34</v>
      </c>
      <c r="B6" s="64"/>
      <c r="C6" s="64"/>
      <c r="D6" s="64"/>
      <c r="E6" s="64"/>
      <c r="F6" s="64"/>
      <c r="G6" s="64"/>
      <c r="H6" s="64"/>
      <c r="I6" s="64"/>
      <c r="J6" s="64"/>
      <c r="K6" s="64"/>
      <c r="L6" s="64"/>
      <c r="M6" s="64"/>
      <c r="N6" s="64"/>
      <c r="O6" s="64"/>
      <c r="P6" s="64"/>
      <c r="Q6" s="64"/>
      <c r="R6" s="64"/>
      <c r="S6" s="64"/>
      <c r="T6" s="64"/>
      <c r="U6" s="11"/>
    </row>
    <row r="7" spans="1:21" s="38" customFormat="1" ht="11.25">
      <c r="R7" s="37"/>
      <c r="S7" s="37"/>
      <c r="U7" s="39"/>
    </row>
    <row r="8" spans="1:21" s="13" customFormat="1" ht="15.75" customHeight="1">
      <c r="A8" s="65" t="s">
        <v>36</v>
      </c>
      <c r="B8" s="65"/>
      <c r="C8" s="65"/>
      <c r="D8" s="65"/>
      <c r="E8" s="66">
        <f>SUMIF(T29,"&gt;0")</f>
        <v>410964.31999999995</v>
      </c>
      <c r="F8" s="66"/>
      <c r="G8" s="67" t="s">
        <v>15</v>
      </c>
      <c r="H8" s="67"/>
      <c r="I8" s="7"/>
      <c r="J8" s="8"/>
      <c r="K8" s="8"/>
      <c r="L8" s="8"/>
      <c r="M8" s="8"/>
      <c r="N8" s="8"/>
      <c r="O8" s="8"/>
      <c r="P8" s="7"/>
      <c r="Q8" s="7"/>
      <c r="R8" s="7"/>
      <c r="S8" s="28" t="s">
        <v>17</v>
      </c>
      <c r="T8" s="6"/>
    </row>
    <row r="9" spans="1:21" s="37" customFormat="1" ht="11.25">
      <c r="A9" s="2"/>
      <c r="B9" s="5"/>
      <c r="C9" s="2"/>
      <c r="D9" s="4"/>
      <c r="E9" s="3"/>
      <c r="F9" s="3"/>
      <c r="G9" s="3"/>
      <c r="H9" s="3"/>
      <c r="I9" s="3"/>
      <c r="J9" s="3"/>
      <c r="K9" s="3"/>
      <c r="L9" s="3"/>
      <c r="M9" s="3"/>
      <c r="N9" s="3"/>
      <c r="O9" s="3"/>
      <c r="P9" s="2"/>
      <c r="Q9" s="2"/>
      <c r="R9" s="2"/>
      <c r="S9" s="28" t="s">
        <v>16</v>
      </c>
      <c r="T9" s="1"/>
    </row>
    <row r="10" spans="1:21" ht="15" customHeight="1">
      <c r="A10" s="53" t="s">
        <v>14</v>
      </c>
      <c r="B10" s="53" t="s">
        <v>19</v>
      </c>
      <c r="C10" s="53" t="s">
        <v>13</v>
      </c>
      <c r="D10" s="53"/>
      <c r="E10" s="52" t="s">
        <v>21</v>
      </c>
      <c r="F10" s="52"/>
      <c r="G10" s="52" t="s">
        <v>22</v>
      </c>
      <c r="H10" s="52"/>
      <c r="I10" s="52" t="s">
        <v>23</v>
      </c>
      <c r="J10" s="52"/>
      <c r="K10" s="52" t="s">
        <v>24</v>
      </c>
      <c r="L10" s="52"/>
      <c r="M10" s="52" t="s">
        <v>25</v>
      </c>
      <c r="N10" s="52"/>
      <c r="O10" s="51" t="s">
        <v>12</v>
      </c>
      <c r="P10" s="53" t="s">
        <v>11</v>
      </c>
      <c r="Q10" s="53" t="s">
        <v>1</v>
      </c>
      <c r="R10" s="53" t="s">
        <v>10</v>
      </c>
      <c r="S10" s="53" t="s">
        <v>9</v>
      </c>
      <c r="T10" s="51" t="s">
        <v>30</v>
      </c>
    </row>
    <row r="11" spans="1:21" ht="27" customHeight="1">
      <c r="A11" s="53"/>
      <c r="B11" s="53"/>
      <c r="C11" s="22" t="s">
        <v>8</v>
      </c>
      <c r="D11" s="23" t="s">
        <v>20</v>
      </c>
      <c r="E11" s="24" t="s">
        <v>26</v>
      </c>
      <c r="F11" s="24" t="s">
        <v>27</v>
      </c>
      <c r="G11" s="24" t="s">
        <v>26</v>
      </c>
      <c r="H11" s="24" t="s">
        <v>27</v>
      </c>
      <c r="I11" s="24" t="s">
        <v>26</v>
      </c>
      <c r="J11" s="24" t="s">
        <v>27</v>
      </c>
      <c r="K11" s="24" t="s">
        <v>26</v>
      </c>
      <c r="L11" s="24" t="s">
        <v>27</v>
      </c>
      <c r="M11" s="24" t="s">
        <v>26</v>
      </c>
      <c r="N11" s="24" t="s">
        <v>27</v>
      </c>
      <c r="O11" s="51"/>
      <c r="P11" s="53"/>
      <c r="Q11" s="53"/>
      <c r="R11" s="53"/>
      <c r="S11" s="53"/>
      <c r="T11" s="51"/>
    </row>
    <row r="12" spans="1:21" ht="63.75">
      <c r="A12" s="22">
        <v>1</v>
      </c>
      <c r="B12" s="46" t="s">
        <v>37</v>
      </c>
      <c r="C12" s="44" t="s">
        <v>31</v>
      </c>
      <c r="D12" s="22">
        <v>173</v>
      </c>
      <c r="E12" s="42">
        <v>630</v>
      </c>
      <c r="F12" s="43">
        <f t="shared" ref="F12:F28" si="0">E12*D12</f>
        <v>108990</v>
      </c>
      <c r="G12" s="42">
        <v>617</v>
      </c>
      <c r="H12" s="43">
        <f t="shared" ref="H12:H28" si="1">G12*D12</f>
        <v>106741</v>
      </c>
      <c r="I12" s="42">
        <v>565</v>
      </c>
      <c r="J12" s="31">
        <f t="shared" ref="J12:J28" si="2">I12*D12</f>
        <v>97745</v>
      </c>
      <c r="K12" s="30"/>
      <c r="L12" s="29">
        <f t="shared" ref="L12:L28" si="3">K12*D12</f>
        <v>0</v>
      </c>
      <c r="M12" s="29"/>
      <c r="N12" s="29">
        <f t="shared" ref="N12:N28" si="4">M12*D12</f>
        <v>0</v>
      </c>
      <c r="O12" s="29">
        <f t="shared" ref="O12:O28" si="5">ROUND(AVERAGE(E12,G12,I12,K12,M12),2)</f>
        <v>604</v>
      </c>
      <c r="P12" s="26">
        <f t="shared" ref="P12:P28" si="6">COUNTA(E12,G12,I12,K12,M12)</f>
        <v>3</v>
      </c>
      <c r="Q12" s="26">
        <f t="shared" ref="Q12:Q28" si="7">SQRT((IF(E12&gt;0,POWER(E12-O12,2),0)+IF(G12&gt;0,POWER(G12-O12,2),0)+IF(I12&gt;0,POWER(I12-O12,2),0)+IF(K12&gt;0,POWER(K12-O12,2),0)+IF(M12&gt;0,POWER(M12-O12,2),0))/(P12-1))</f>
        <v>34.394767043839678</v>
      </c>
      <c r="R12" s="26">
        <f t="shared" ref="R12:R28" si="8">Q12/O12*100</f>
        <v>5.6944978549403436</v>
      </c>
      <c r="S12" s="26" t="str">
        <f t="shared" ref="S12:S28" si="9">IF(R12&lt;33,$S$8,$S$9)</f>
        <v>ОДН</v>
      </c>
      <c r="T12" s="32">
        <f t="shared" ref="T12:T28" si="10">D12*O12</f>
        <v>104492</v>
      </c>
    </row>
    <row r="13" spans="1:21" ht="25.5">
      <c r="A13" s="45">
        <v>2</v>
      </c>
      <c r="B13" s="46" t="s">
        <v>38</v>
      </c>
      <c r="C13" s="45" t="s">
        <v>31</v>
      </c>
      <c r="D13" s="45">
        <v>258</v>
      </c>
      <c r="E13" s="45">
        <v>400</v>
      </c>
      <c r="F13" s="29">
        <f>E13*D13</f>
        <v>103200</v>
      </c>
      <c r="G13" s="45">
        <v>395</v>
      </c>
      <c r="H13" s="29">
        <f>G13*D13</f>
        <v>101910</v>
      </c>
      <c r="I13" s="45">
        <v>395</v>
      </c>
      <c r="J13" s="31">
        <f>I13*D13</f>
        <v>101910</v>
      </c>
      <c r="K13" s="30"/>
      <c r="L13" s="29">
        <f>K13*D13</f>
        <v>0</v>
      </c>
      <c r="M13" s="29"/>
      <c r="N13" s="29">
        <f>M13*D13</f>
        <v>0</v>
      </c>
      <c r="O13" s="29">
        <f>ROUND(AVERAGE(E13,G13,I13,K13,M13),2)</f>
        <v>396.67</v>
      </c>
      <c r="P13" s="26">
        <f>COUNTA(E13,G13,I13,K13,M13)</f>
        <v>3</v>
      </c>
      <c r="Q13" s="26">
        <f>SQRT((IF(E13&gt;0,POWER(E13-O13,2),0)+IF(G13&gt;0,POWER(G13-O13,2),0)+IF(I13&gt;0,POWER(I13-O13,2),0)+IF(K13&gt;0,POWER(K13-O13,2),0)+IF(M13&gt;0,POWER(M13-O13,2),0))/(P13-1))</f>
        <v>2.8867542326980313</v>
      </c>
      <c r="R13" s="26">
        <f>Q13/O13*100</f>
        <v>0.7277470523856181</v>
      </c>
      <c r="S13" s="26" t="str">
        <f t="shared" ref="S13:S14" si="11">IF(R13&lt;33,$S$8,$S$9)</f>
        <v>ОДН</v>
      </c>
      <c r="T13" s="32">
        <f t="shared" ref="T13:T14" si="12">D13*O13</f>
        <v>102340.86</v>
      </c>
    </row>
    <row r="14" spans="1:21" ht="25.5">
      <c r="A14" s="45">
        <v>3</v>
      </c>
      <c r="B14" s="46" t="s">
        <v>39</v>
      </c>
      <c r="C14" s="45" t="s">
        <v>31</v>
      </c>
      <c r="D14" s="45">
        <v>163</v>
      </c>
      <c r="E14" s="45">
        <v>300</v>
      </c>
      <c r="F14" s="29">
        <f t="shared" ref="F14" si="13">E14*D14</f>
        <v>48900</v>
      </c>
      <c r="G14" s="45">
        <v>288</v>
      </c>
      <c r="H14" s="29">
        <f t="shared" ref="H14" si="14">G14*D14</f>
        <v>46944</v>
      </c>
      <c r="I14" s="45">
        <v>290</v>
      </c>
      <c r="J14" s="31">
        <f t="shared" ref="J14" si="15">I14*D14</f>
        <v>47270</v>
      </c>
      <c r="K14" s="30"/>
      <c r="L14" s="29">
        <f t="shared" ref="L14" si="16">K14*D14</f>
        <v>0</v>
      </c>
      <c r="M14" s="29"/>
      <c r="N14" s="29">
        <f t="shared" ref="N14" si="17">M14*D14</f>
        <v>0</v>
      </c>
      <c r="O14" s="29">
        <f t="shared" ref="O14" si="18">ROUND(AVERAGE(E14,G14,I14,K14,M14),2)</f>
        <v>292.67</v>
      </c>
      <c r="P14" s="26">
        <f t="shared" ref="P14" si="19">COUNTA(E14,G14,I14,K14,M14)</f>
        <v>3</v>
      </c>
      <c r="Q14" s="26">
        <f t="shared" ref="Q14" si="20">SQRT((IF(E14&gt;0,POWER(E14-O14,2),0)+IF(G14&gt;0,POWER(G14-O14,2),0)+IF(I14&gt;0,POWER(I14-O14,2),0)+IF(K14&gt;0,POWER(K14-O14,2),0)+IF(M14&gt;0,POWER(M14-O14,2),0))/(P14-1))</f>
        <v>6.4291018035181242</v>
      </c>
      <c r="R14" s="26">
        <f t="shared" ref="R14" si="21">Q14/O14*100</f>
        <v>2.1967068040858728</v>
      </c>
      <c r="S14" s="26" t="str">
        <f t="shared" si="11"/>
        <v>ОДН</v>
      </c>
      <c r="T14" s="32">
        <f t="shared" si="12"/>
        <v>47705.21</v>
      </c>
    </row>
    <row r="15" spans="1:21" ht="25.5">
      <c r="A15" s="22">
        <v>4</v>
      </c>
      <c r="B15" s="46" t="s">
        <v>40</v>
      </c>
      <c r="C15" s="22" t="s">
        <v>31</v>
      </c>
      <c r="D15" s="22">
        <v>163</v>
      </c>
      <c r="E15" s="22">
        <v>532</v>
      </c>
      <c r="F15" s="29">
        <f t="shared" si="0"/>
        <v>86716</v>
      </c>
      <c r="G15" s="22">
        <v>521</v>
      </c>
      <c r="H15" s="29">
        <f t="shared" si="1"/>
        <v>84923</v>
      </c>
      <c r="I15" s="22">
        <v>440</v>
      </c>
      <c r="J15" s="31">
        <f t="shared" si="2"/>
        <v>71720</v>
      </c>
      <c r="K15" s="30"/>
      <c r="L15" s="29">
        <f t="shared" si="3"/>
        <v>0</v>
      </c>
      <c r="M15" s="29"/>
      <c r="N15" s="29">
        <f t="shared" si="4"/>
        <v>0</v>
      </c>
      <c r="O15" s="29">
        <f t="shared" si="5"/>
        <v>497.67</v>
      </c>
      <c r="P15" s="26">
        <f t="shared" si="6"/>
        <v>3</v>
      </c>
      <c r="Q15" s="26">
        <f t="shared" si="7"/>
        <v>50.242744252279849</v>
      </c>
      <c r="R15" s="26">
        <f t="shared" si="8"/>
        <v>10.095594319987109</v>
      </c>
      <c r="S15" s="26" t="str">
        <f t="shared" si="9"/>
        <v>ОДН</v>
      </c>
      <c r="T15" s="32">
        <f t="shared" si="10"/>
        <v>81120.210000000006</v>
      </c>
    </row>
    <row r="16" spans="1:21" ht="38.25">
      <c r="A16" s="22">
        <v>5</v>
      </c>
      <c r="B16" s="46" t="s">
        <v>41</v>
      </c>
      <c r="C16" s="22" t="s">
        <v>31</v>
      </c>
      <c r="D16" s="22">
        <v>102</v>
      </c>
      <c r="E16" s="22">
        <v>280</v>
      </c>
      <c r="F16" s="29">
        <f t="shared" si="0"/>
        <v>28560</v>
      </c>
      <c r="G16" s="22">
        <v>286</v>
      </c>
      <c r="H16" s="29">
        <f t="shared" si="1"/>
        <v>29172</v>
      </c>
      <c r="I16" s="22">
        <v>275</v>
      </c>
      <c r="J16" s="31">
        <f t="shared" si="2"/>
        <v>28050</v>
      </c>
      <c r="K16" s="30"/>
      <c r="L16" s="29">
        <f t="shared" si="3"/>
        <v>0</v>
      </c>
      <c r="M16" s="29"/>
      <c r="N16" s="29">
        <f t="shared" si="4"/>
        <v>0</v>
      </c>
      <c r="O16" s="29">
        <f t="shared" si="5"/>
        <v>280.33</v>
      </c>
      <c r="P16" s="26">
        <f t="shared" si="6"/>
        <v>3</v>
      </c>
      <c r="Q16" s="26">
        <f t="shared" si="7"/>
        <v>5.5075720603547262</v>
      </c>
      <c r="R16" s="26">
        <f t="shared" si="8"/>
        <v>1.96467451230861</v>
      </c>
      <c r="S16" s="26" t="str">
        <f t="shared" si="9"/>
        <v>ОДН</v>
      </c>
      <c r="T16" s="32">
        <f t="shared" si="10"/>
        <v>28593.66</v>
      </c>
    </row>
    <row r="17" spans="1:20" ht="38.25">
      <c r="A17" s="22">
        <v>6</v>
      </c>
      <c r="B17" s="46" t="s">
        <v>42</v>
      </c>
      <c r="C17" s="22" t="s">
        <v>31</v>
      </c>
      <c r="D17" s="22">
        <v>286</v>
      </c>
      <c r="E17" s="22">
        <v>167</v>
      </c>
      <c r="F17" s="29">
        <f t="shared" si="0"/>
        <v>47762</v>
      </c>
      <c r="G17" s="22">
        <v>171</v>
      </c>
      <c r="H17" s="29">
        <f t="shared" si="1"/>
        <v>48906</v>
      </c>
      <c r="I17" s="22">
        <v>152</v>
      </c>
      <c r="J17" s="31">
        <f t="shared" si="2"/>
        <v>43472</v>
      </c>
      <c r="K17" s="30"/>
      <c r="L17" s="29">
        <f t="shared" si="3"/>
        <v>0</v>
      </c>
      <c r="M17" s="29"/>
      <c r="N17" s="29">
        <f t="shared" si="4"/>
        <v>0</v>
      </c>
      <c r="O17" s="29">
        <f t="shared" si="5"/>
        <v>163.33000000000001</v>
      </c>
      <c r="P17" s="26">
        <f t="shared" si="6"/>
        <v>3</v>
      </c>
      <c r="Q17" s="26">
        <f t="shared" si="7"/>
        <v>10.016653632825685</v>
      </c>
      <c r="R17" s="26">
        <f t="shared" si="8"/>
        <v>6.1327702398981723</v>
      </c>
      <c r="S17" s="26" t="str">
        <f t="shared" si="9"/>
        <v>ОДН</v>
      </c>
      <c r="T17" s="32">
        <f t="shared" si="10"/>
        <v>46712.380000000005</v>
      </c>
    </row>
    <row r="18" spans="1:20" hidden="1">
      <c r="A18" s="22">
        <v>7</v>
      </c>
      <c r="B18" s="25"/>
      <c r="C18" s="22"/>
      <c r="D18" s="22"/>
      <c r="E18" s="25"/>
      <c r="F18" s="29">
        <f t="shared" si="0"/>
        <v>0</v>
      </c>
      <c r="G18" s="25"/>
      <c r="H18" s="29">
        <f t="shared" si="1"/>
        <v>0</v>
      </c>
      <c r="I18" s="25"/>
      <c r="J18" s="31">
        <f t="shared" si="2"/>
        <v>0</v>
      </c>
      <c r="K18" s="30"/>
      <c r="L18" s="29">
        <f t="shared" si="3"/>
        <v>0</v>
      </c>
      <c r="M18" s="29"/>
      <c r="N18" s="29">
        <f t="shared" si="4"/>
        <v>0</v>
      </c>
      <c r="O18" s="29" t="e">
        <f t="shared" si="5"/>
        <v>#DIV/0!</v>
      </c>
      <c r="P18" s="26">
        <f t="shared" si="6"/>
        <v>0</v>
      </c>
      <c r="Q18" s="26">
        <f t="shared" si="7"/>
        <v>0</v>
      </c>
      <c r="R18" s="26" t="e">
        <f t="shared" si="8"/>
        <v>#DIV/0!</v>
      </c>
      <c r="S18" s="26" t="e">
        <f t="shared" si="9"/>
        <v>#DIV/0!</v>
      </c>
      <c r="T18" s="32" t="e">
        <f t="shared" si="10"/>
        <v>#DIV/0!</v>
      </c>
    </row>
    <row r="19" spans="1:20" hidden="1">
      <c r="A19" s="22">
        <v>8</v>
      </c>
      <c r="B19" s="25"/>
      <c r="C19" s="25"/>
      <c r="D19" s="25"/>
      <c r="E19" s="25"/>
      <c r="F19" s="29">
        <f t="shared" si="0"/>
        <v>0</v>
      </c>
      <c r="G19" s="30"/>
      <c r="H19" s="29">
        <f t="shared" si="1"/>
        <v>0</v>
      </c>
      <c r="I19" s="25"/>
      <c r="J19" s="31">
        <f t="shared" si="2"/>
        <v>0</v>
      </c>
      <c r="K19" s="30"/>
      <c r="L19" s="29">
        <f t="shared" si="3"/>
        <v>0</v>
      </c>
      <c r="M19" s="29"/>
      <c r="N19" s="29">
        <f t="shared" si="4"/>
        <v>0</v>
      </c>
      <c r="O19" s="29" t="e">
        <f t="shared" si="5"/>
        <v>#DIV/0!</v>
      </c>
      <c r="P19" s="26">
        <f t="shared" si="6"/>
        <v>0</v>
      </c>
      <c r="Q19" s="26">
        <f t="shared" si="7"/>
        <v>0</v>
      </c>
      <c r="R19" s="26" t="e">
        <f t="shared" si="8"/>
        <v>#DIV/0!</v>
      </c>
      <c r="S19" s="26" t="e">
        <f t="shared" si="9"/>
        <v>#DIV/0!</v>
      </c>
      <c r="T19" s="32" t="e">
        <f t="shared" si="10"/>
        <v>#DIV/0!</v>
      </c>
    </row>
    <row r="20" spans="1:20" hidden="1">
      <c r="A20" s="22">
        <v>34</v>
      </c>
      <c r="B20" s="25"/>
      <c r="C20" s="22"/>
      <c r="D20" s="23"/>
      <c r="E20" s="30"/>
      <c r="F20" s="29">
        <f t="shared" si="0"/>
        <v>0</v>
      </c>
      <c r="G20" s="30"/>
      <c r="H20" s="29">
        <f t="shared" si="1"/>
        <v>0</v>
      </c>
      <c r="I20" s="30"/>
      <c r="J20" s="31">
        <f t="shared" si="2"/>
        <v>0</v>
      </c>
      <c r="K20" s="30"/>
      <c r="L20" s="29">
        <f t="shared" si="3"/>
        <v>0</v>
      </c>
      <c r="M20" s="29"/>
      <c r="N20" s="29">
        <f t="shared" si="4"/>
        <v>0</v>
      </c>
      <c r="O20" s="29" t="e">
        <f t="shared" si="5"/>
        <v>#DIV/0!</v>
      </c>
      <c r="P20" s="26">
        <f t="shared" si="6"/>
        <v>0</v>
      </c>
      <c r="Q20" s="26">
        <f t="shared" si="7"/>
        <v>0</v>
      </c>
      <c r="R20" s="26" t="e">
        <f t="shared" si="8"/>
        <v>#DIV/0!</v>
      </c>
      <c r="S20" s="26" t="e">
        <f t="shared" si="9"/>
        <v>#DIV/0!</v>
      </c>
      <c r="T20" s="32" t="e">
        <f t="shared" si="10"/>
        <v>#DIV/0!</v>
      </c>
    </row>
    <row r="21" spans="1:20" hidden="1">
      <c r="A21" s="22">
        <v>35</v>
      </c>
      <c r="B21" s="25"/>
      <c r="C21" s="22"/>
      <c r="D21" s="23"/>
      <c r="E21" s="30"/>
      <c r="F21" s="29">
        <f t="shared" si="0"/>
        <v>0</v>
      </c>
      <c r="G21" s="30"/>
      <c r="H21" s="29">
        <f t="shared" si="1"/>
        <v>0</v>
      </c>
      <c r="I21" s="30"/>
      <c r="J21" s="31">
        <f t="shared" si="2"/>
        <v>0</v>
      </c>
      <c r="K21" s="30"/>
      <c r="L21" s="29">
        <f t="shared" si="3"/>
        <v>0</v>
      </c>
      <c r="M21" s="29"/>
      <c r="N21" s="29">
        <f t="shared" si="4"/>
        <v>0</v>
      </c>
      <c r="O21" s="29" t="e">
        <f t="shared" si="5"/>
        <v>#DIV/0!</v>
      </c>
      <c r="P21" s="26">
        <f t="shared" si="6"/>
        <v>0</v>
      </c>
      <c r="Q21" s="26">
        <f t="shared" si="7"/>
        <v>0</v>
      </c>
      <c r="R21" s="26" t="e">
        <f t="shared" si="8"/>
        <v>#DIV/0!</v>
      </c>
      <c r="S21" s="26" t="e">
        <f t="shared" si="9"/>
        <v>#DIV/0!</v>
      </c>
      <c r="T21" s="32" t="e">
        <f t="shared" si="10"/>
        <v>#DIV/0!</v>
      </c>
    </row>
    <row r="22" spans="1:20" hidden="1">
      <c r="A22" s="22">
        <v>36</v>
      </c>
      <c r="B22" s="25"/>
      <c r="C22" s="22"/>
      <c r="D22" s="23"/>
      <c r="E22" s="30"/>
      <c r="F22" s="29">
        <f t="shared" si="0"/>
        <v>0</v>
      </c>
      <c r="G22" s="30"/>
      <c r="H22" s="29">
        <f t="shared" si="1"/>
        <v>0</v>
      </c>
      <c r="I22" s="30"/>
      <c r="J22" s="31">
        <f t="shared" si="2"/>
        <v>0</v>
      </c>
      <c r="K22" s="30"/>
      <c r="L22" s="29">
        <f t="shared" si="3"/>
        <v>0</v>
      </c>
      <c r="M22" s="29"/>
      <c r="N22" s="29">
        <f t="shared" si="4"/>
        <v>0</v>
      </c>
      <c r="O22" s="29" t="e">
        <f t="shared" si="5"/>
        <v>#DIV/0!</v>
      </c>
      <c r="P22" s="26">
        <f t="shared" si="6"/>
        <v>0</v>
      </c>
      <c r="Q22" s="26">
        <f t="shared" si="7"/>
        <v>0</v>
      </c>
      <c r="R22" s="26" t="e">
        <f t="shared" si="8"/>
        <v>#DIV/0!</v>
      </c>
      <c r="S22" s="26" t="e">
        <f t="shared" si="9"/>
        <v>#DIV/0!</v>
      </c>
      <c r="T22" s="32" t="e">
        <f t="shared" si="10"/>
        <v>#DIV/0!</v>
      </c>
    </row>
    <row r="23" spans="1:20" hidden="1">
      <c r="A23" s="22">
        <v>37</v>
      </c>
      <c r="B23" s="25"/>
      <c r="C23" s="22"/>
      <c r="D23" s="23"/>
      <c r="E23" s="30"/>
      <c r="F23" s="29">
        <f t="shared" si="0"/>
        <v>0</v>
      </c>
      <c r="G23" s="30"/>
      <c r="H23" s="29">
        <f t="shared" si="1"/>
        <v>0</v>
      </c>
      <c r="I23" s="30"/>
      <c r="J23" s="31">
        <f t="shared" si="2"/>
        <v>0</v>
      </c>
      <c r="K23" s="30"/>
      <c r="L23" s="29">
        <f t="shared" si="3"/>
        <v>0</v>
      </c>
      <c r="M23" s="29"/>
      <c r="N23" s="29">
        <f t="shared" si="4"/>
        <v>0</v>
      </c>
      <c r="O23" s="29" t="e">
        <f t="shared" si="5"/>
        <v>#DIV/0!</v>
      </c>
      <c r="P23" s="26">
        <f t="shared" si="6"/>
        <v>0</v>
      </c>
      <c r="Q23" s="26">
        <f t="shared" si="7"/>
        <v>0</v>
      </c>
      <c r="R23" s="26" t="e">
        <f t="shared" si="8"/>
        <v>#DIV/0!</v>
      </c>
      <c r="S23" s="26" t="e">
        <f t="shared" si="9"/>
        <v>#DIV/0!</v>
      </c>
      <c r="T23" s="32" t="e">
        <f t="shared" si="10"/>
        <v>#DIV/0!</v>
      </c>
    </row>
    <row r="24" spans="1:20" hidden="1">
      <c r="A24" s="22">
        <v>38</v>
      </c>
      <c r="B24" s="25"/>
      <c r="C24" s="22"/>
      <c r="D24" s="23"/>
      <c r="E24" s="30"/>
      <c r="F24" s="29">
        <f t="shared" si="0"/>
        <v>0</v>
      </c>
      <c r="G24" s="30"/>
      <c r="H24" s="29">
        <f t="shared" si="1"/>
        <v>0</v>
      </c>
      <c r="I24" s="30"/>
      <c r="J24" s="31">
        <f t="shared" si="2"/>
        <v>0</v>
      </c>
      <c r="K24" s="30"/>
      <c r="L24" s="29">
        <f t="shared" si="3"/>
        <v>0</v>
      </c>
      <c r="M24" s="29"/>
      <c r="N24" s="29">
        <f t="shared" si="4"/>
        <v>0</v>
      </c>
      <c r="O24" s="29" t="e">
        <f t="shared" si="5"/>
        <v>#DIV/0!</v>
      </c>
      <c r="P24" s="26">
        <f t="shared" si="6"/>
        <v>0</v>
      </c>
      <c r="Q24" s="26">
        <f t="shared" si="7"/>
        <v>0</v>
      </c>
      <c r="R24" s="26" t="e">
        <f t="shared" si="8"/>
        <v>#DIV/0!</v>
      </c>
      <c r="S24" s="26" t="e">
        <f t="shared" si="9"/>
        <v>#DIV/0!</v>
      </c>
      <c r="T24" s="32" t="e">
        <f t="shared" si="10"/>
        <v>#DIV/0!</v>
      </c>
    </row>
    <row r="25" spans="1:20" hidden="1">
      <c r="A25" s="22">
        <v>39</v>
      </c>
      <c r="B25" s="25"/>
      <c r="C25" s="22"/>
      <c r="D25" s="23"/>
      <c r="E25" s="30"/>
      <c r="F25" s="29">
        <f t="shared" si="0"/>
        <v>0</v>
      </c>
      <c r="G25" s="30"/>
      <c r="H25" s="29">
        <f t="shared" si="1"/>
        <v>0</v>
      </c>
      <c r="I25" s="30"/>
      <c r="J25" s="31">
        <f t="shared" si="2"/>
        <v>0</v>
      </c>
      <c r="K25" s="30"/>
      <c r="L25" s="29">
        <f t="shared" si="3"/>
        <v>0</v>
      </c>
      <c r="M25" s="29"/>
      <c r="N25" s="29">
        <f t="shared" si="4"/>
        <v>0</v>
      </c>
      <c r="O25" s="29" t="e">
        <f t="shared" si="5"/>
        <v>#DIV/0!</v>
      </c>
      <c r="P25" s="26">
        <f t="shared" si="6"/>
        <v>0</v>
      </c>
      <c r="Q25" s="26">
        <f t="shared" si="7"/>
        <v>0</v>
      </c>
      <c r="R25" s="26" t="e">
        <f t="shared" si="8"/>
        <v>#DIV/0!</v>
      </c>
      <c r="S25" s="26" t="e">
        <f t="shared" si="9"/>
        <v>#DIV/0!</v>
      </c>
      <c r="T25" s="32" t="e">
        <f t="shared" si="10"/>
        <v>#DIV/0!</v>
      </c>
    </row>
    <row r="26" spans="1:20" hidden="1">
      <c r="A26" s="22">
        <v>40</v>
      </c>
      <c r="B26" s="25"/>
      <c r="C26" s="22"/>
      <c r="D26" s="23"/>
      <c r="E26" s="30"/>
      <c r="F26" s="29">
        <f t="shared" si="0"/>
        <v>0</v>
      </c>
      <c r="G26" s="30"/>
      <c r="H26" s="29">
        <f t="shared" si="1"/>
        <v>0</v>
      </c>
      <c r="I26" s="30"/>
      <c r="J26" s="31">
        <f t="shared" si="2"/>
        <v>0</v>
      </c>
      <c r="K26" s="30"/>
      <c r="L26" s="29">
        <f t="shared" si="3"/>
        <v>0</v>
      </c>
      <c r="M26" s="29"/>
      <c r="N26" s="29">
        <f t="shared" si="4"/>
        <v>0</v>
      </c>
      <c r="O26" s="29" t="e">
        <f t="shared" si="5"/>
        <v>#DIV/0!</v>
      </c>
      <c r="P26" s="26">
        <f t="shared" si="6"/>
        <v>0</v>
      </c>
      <c r="Q26" s="26">
        <f t="shared" si="7"/>
        <v>0</v>
      </c>
      <c r="R26" s="26" t="e">
        <f t="shared" si="8"/>
        <v>#DIV/0!</v>
      </c>
      <c r="S26" s="26" t="e">
        <f t="shared" si="9"/>
        <v>#DIV/0!</v>
      </c>
      <c r="T26" s="32" t="e">
        <f t="shared" si="10"/>
        <v>#DIV/0!</v>
      </c>
    </row>
    <row r="27" spans="1:20" hidden="1">
      <c r="A27" s="22">
        <v>41</v>
      </c>
      <c r="B27" s="25"/>
      <c r="C27" s="22"/>
      <c r="D27" s="23"/>
      <c r="E27" s="30"/>
      <c r="F27" s="29">
        <f t="shared" si="0"/>
        <v>0</v>
      </c>
      <c r="G27" s="30"/>
      <c r="H27" s="29">
        <f t="shared" si="1"/>
        <v>0</v>
      </c>
      <c r="I27" s="30"/>
      <c r="J27" s="31">
        <f t="shared" si="2"/>
        <v>0</v>
      </c>
      <c r="K27" s="30"/>
      <c r="L27" s="29">
        <f t="shared" si="3"/>
        <v>0</v>
      </c>
      <c r="M27" s="29"/>
      <c r="N27" s="29">
        <f t="shared" si="4"/>
        <v>0</v>
      </c>
      <c r="O27" s="29" t="e">
        <f t="shared" si="5"/>
        <v>#DIV/0!</v>
      </c>
      <c r="P27" s="26">
        <f t="shared" si="6"/>
        <v>0</v>
      </c>
      <c r="Q27" s="26">
        <f t="shared" si="7"/>
        <v>0</v>
      </c>
      <c r="R27" s="26" t="e">
        <f t="shared" si="8"/>
        <v>#DIV/0!</v>
      </c>
      <c r="S27" s="26" t="e">
        <f t="shared" si="9"/>
        <v>#DIV/0!</v>
      </c>
      <c r="T27" s="32" t="e">
        <f t="shared" si="10"/>
        <v>#DIV/0!</v>
      </c>
    </row>
    <row r="28" spans="1:20" hidden="1">
      <c r="A28" s="22">
        <v>42</v>
      </c>
      <c r="B28" s="25"/>
      <c r="C28" s="22"/>
      <c r="D28" s="23"/>
      <c r="E28" s="30"/>
      <c r="F28" s="29">
        <f t="shared" si="0"/>
        <v>0</v>
      </c>
      <c r="G28" s="30"/>
      <c r="H28" s="29">
        <f t="shared" si="1"/>
        <v>0</v>
      </c>
      <c r="I28" s="30"/>
      <c r="J28" s="31">
        <f t="shared" si="2"/>
        <v>0</v>
      </c>
      <c r="K28" s="30"/>
      <c r="L28" s="29">
        <f t="shared" si="3"/>
        <v>0</v>
      </c>
      <c r="M28" s="29"/>
      <c r="N28" s="29">
        <f t="shared" si="4"/>
        <v>0</v>
      </c>
      <c r="O28" s="29" t="e">
        <f t="shared" si="5"/>
        <v>#DIV/0!</v>
      </c>
      <c r="P28" s="26">
        <f t="shared" si="6"/>
        <v>0</v>
      </c>
      <c r="Q28" s="26">
        <f t="shared" si="7"/>
        <v>0</v>
      </c>
      <c r="R28" s="26" t="e">
        <f t="shared" si="8"/>
        <v>#DIV/0!</v>
      </c>
      <c r="S28" s="26" t="e">
        <f t="shared" si="9"/>
        <v>#DIV/0!</v>
      </c>
      <c r="T28" s="32" t="e">
        <f t="shared" si="10"/>
        <v>#DIV/0!</v>
      </c>
    </row>
    <row r="29" spans="1:20" s="14" customFormat="1" ht="27.75" customHeight="1">
      <c r="A29" s="47" t="s">
        <v>7</v>
      </c>
      <c r="B29" s="47"/>
      <c r="C29" s="36"/>
      <c r="D29" s="35">
        <f>SUM(D12:D28)</f>
        <v>1145</v>
      </c>
      <c r="E29" s="27"/>
      <c r="F29" s="27"/>
      <c r="G29" s="27"/>
      <c r="H29" s="27"/>
      <c r="I29" s="27"/>
      <c r="J29" s="27"/>
      <c r="K29" s="27"/>
      <c r="L29" s="27"/>
      <c r="M29" s="27"/>
      <c r="N29" s="27"/>
      <c r="O29" s="27"/>
      <c r="P29" s="27"/>
      <c r="Q29" s="27"/>
      <c r="R29" s="27"/>
      <c r="S29" s="27"/>
      <c r="T29" s="33">
        <f>SUMIF(T12:T28,"&gt;0")</f>
        <v>410964.31999999995</v>
      </c>
    </row>
    <row r="30" spans="1:20" s="37" customFormat="1" ht="11.25">
      <c r="T30" s="40"/>
    </row>
    <row r="31" spans="1:20" ht="33.75" customHeight="1">
      <c r="A31" s="48" t="s">
        <v>6</v>
      </c>
      <c r="B31" s="49"/>
      <c r="C31" s="49"/>
      <c r="D31" s="49"/>
      <c r="E31" s="49"/>
      <c r="F31" s="49"/>
      <c r="G31" s="49"/>
      <c r="H31" s="49"/>
      <c r="I31" s="49"/>
      <c r="J31" s="49"/>
      <c r="K31" s="49"/>
      <c r="L31" s="49"/>
      <c r="M31" s="49"/>
      <c r="N31" s="49"/>
      <c r="O31" s="49"/>
      <c r="P31" s="49"/>
      <c r="Q31" s="49"/>
      <c r="R31" s="49"/>
      <c r="S31" s="49"/>
      <c r="T31" s="50"/>
    </row>
    <row r="32" spans="1:20" ht="52.5" customHeight="1">
      <c r="A32" s="55" t="s">
        <v>33</v>
      </c>
      <c r="B32" s="56"/>
      <c r="C32" s="56"/>
      <c r="D32" s="56"/>
      <c r="E32" s="56"/>
      <c r="F32" s="56"/>
      <c r="G32" s="56"/>
      <c r="H32" s="56"/>
      <c r="I32" s="56"/>
      <c r="J32" s="56"/>
      <c r="K32" s="56"/>
      <c r="L32" s="56"/>
      <c r="M32" s="56"/>
      <c r="N32" s="56"/>
      <c r="O32" s="56"/>
      <c r="P32" s="56"/>
      <c r="Q32" s="56"/>
      <c r="R32" s="56"/>
      <c r="S32" s="56"/>
      <c r="T32" s="57"/>
    </row>
    <row r="33" spans="1:22" ht="72" customHeight="1">
      <c r="A33" s="58" t="s">
        <v>32</v>
      </c>
      <c r="B33" s="59"/>
      <c r="C33" s="59"/>
      <c r="D33" s="59"/>
      <c r="E33" s="59"/>
      <c r="F33" s="59"/>
      <c r="G33" s="59"/>
      <c r="H33" s="59"/>
      <c r="I33" s="59"/>
      <c r="J33" s="59"/>
      <c r="K33" s="59"/>
      <c r="L33" s="59"/>
      <c r="M33" s="59"/>
      <c r="N33" s="59"/>
      <c r="O33" s="59"/>
      <c r="P33" s="59"/>
      <c r="Q33" s="59"/>
      <c r="R33" s="59"/>
      <c r="S33" s="59"/>
      <c r="T33" s="60"/>
    </row>
    <row r="34" spans="1:22" ht="100.5" customHeight="1">
      <c r="A34" s="54" t="s">
        <v>5</v>
      </c>
      <c r="B34" s="54"/>
      <c r="C34" s="61" t="s">
        <v>4</v>
      </c>
      <c r="D34" s="62"/>
      <c r="E34" s="62"/>
      <c r="F34" s="62"/>
      <c r="G34" s="62"/>
      <c r="H34" s="62"/>
      <c r="I34" s="62"/>
      <c r="J34" s="62"/>
      <c r="K34" s="62"/>
      <c r="L34" s="62"/>
      <c r="M34" s="62"/>
      <c r="N34" s="62"/>
      <c r="O34" s="62"/>
      <c r="P34" s="62"/>
      <c r="Q34" s="62"/>
      <c r="R34" s="62"/>
      <c r="S34" s="62"/>
      <c r="T34" s="63"/>
    </row>
    <row r="35" spans="1:22" ht="57.75" customHeight="1">
      <c r="A35" s="54" t="s">
        <v>3</v>
      </c>
      <c r="B35" s="54"/>
      <c r="C35" s="58" t="s">
        <v>2</v>
      </c>
      <c r="D35" s="59"/>
      <c r="E35" s="59"/>
      <c r="F35" s="59"/>
      <c r="G35" s="59"/>
      <c r="H35" s="59"/>
      <c r="I35" s="59"/>
      <c r="J35" s="59"/>
      <c r="K35" s="59"/>
      <c r="L35" s="59"/>
      <c r="M35" s="59"/>
      <c r="N35" s="59"/>
      <c r="O35" s="59"/>
      <c r="P35" s="59"/>
      <c r="Q35" s="59"/>
      <c r="R35" s="59"/>
      <c r="S35" s="59"/>
      <c r="T35" s="60"/>
    </row>
    <row r="36" spans="1:22" ht="44.25" customHeight="1">
      <c r="A36" s="54" t="s">
        <v>1</v>
      </c>
      <c r="B36" s="54"/>
      <c r="C36" s="58" t="s">
        <v>0</v>
      </c>
      <c r="D36" s="59"/>
      <c r="E36" s="59"/>
      <c r="F36" s="59"/>
      <c r="G36" s="59"/>
      <c r="H36" s="59"/>
      <c r="I36" s="59"/>
      <c r="J36" s="59"/>
      <c r="K36" s="59"/>
      <c r="L36" s="59"/>
      <c r="M36" s="59"/>
      <c r="N36" s="59"/>
      <c r="O36" s="59"/>
      <c r="P36" s="59"/>
      <c r="Q36" s="59"/>
      <c r="R36" s="59"/>
      <c r="S36" s="59"/>
      <c r="T36" s="60"/>
    </row>
    <row r="37" spans="1:22">
      <c r="A37" s="34"/>
      <c r="B37" s="34"/>
      <c r="C37" s="34"/>
      <c r="D37" s="34"/>
      <c r="E37" s="34"/>
      <c r="F37" s="34"/>
      <c r="G37" s="34"/>
      <c r="H37" s="34"/>
      <c r="I37" s="34"/>
      <c r="J37" s="34"/>
      <c r="K37" s="34"/>
      <c r="L37" s="34"/>
      <c r="M37" s="34"/>
      <c r="N37" s="34"/>
      <c r="O37" s="34"/>
      <c r="P37" s="34"/>
      <c r="Q37" s="34"/>
      <c r="R37" s="34"/>
      <c r="S37" s="34"/>
      <c r="T37" s="34"/>
    </row>
    <row r="38" spans="1:22">
      <c r="B38" s="21"/>
      <c r="C38" s="21"/>
      <c r="D38" s="19"/>
      <c r="E38" s="15"/>
      <c r="F38" s="16"/>
      <c r="G38" s="17"/>
      <c r="H38" s="15"/>
      <c r="I38" s="15"/>
      <c r="J38" s="15"/>
      <c r="K38" s="17"/>
      <c r="L38" s="15"/>
      <c r="M38" s="15"/>
      <c r="N38" s="15"/>
      <c r="O38" s="17"/>
      <c r="P38" s="18"/>
      <c r="Q38" s="15"/>
      <c r="R38" s="15"/>
      <c r="S38" s="15"/>
      <c r="T38" s="15"/>
      <c r="U38" s="15"/>
      <c r="V38" s="15"/>
    </row>
  </sheetData>
  <mergeCells count="30">
    <mergeCell ref="A4:T4"/>
    <mergeCell ref="A5:T5"/>
    <mergeCell ref="A6:T6"/>
    <mergeCell ref="A8:D8"/>
    <mergeCell ref="E8:F8"/>
    <mergeCell ref="G8:H8"/>
    <mergeCell ref="A36:B36"/>
    <mergeCell ref="A34:B34"/>
    <mergeCell ref="A32:T32"/>
    <mergeCell ref="A35:B35"/>
    <mergeCell ref="C35:T35"/>
    <mergeCell ref="C36:T36"/>
    <mergeCell ref="C34:T34"/>
    <mergeCell ref="A33:T33"/>
    <mergeCell ref="A29:B29"/>
    <mergeCell ref="A31:T31"/>
    <mergeCell ref="T10:T11"/>
    <mergeCell ref="K10:L10"/>
    <mergeCell ref="M10:N10"/>
    <mergeCell ref="O10:O11"/>
    <mergeCell ref="S10:S11"/>
    <mergeCell ref="I10:J10"/>
    <mergeCell ref="P10:P11"/>
    <mergeCell ref="Q10:Q11"/>
    <mergeCell ref="R10:R11"/>
    <mergeCell ref="G10:H10"/>
    <mergeCell ref="A10:A11"/>
    <mergeCell ref="B10:B11"/>
    <mergeCell ref="C10:D10"/>
    <mergeCell ref="E10:F10"/>
  </mergeCells>
  <phoneticPr fontId="18" type="noConversion"/>
  <pageMargins left="0.31496062992125984" right="0.31496062992125984" top="0.74803149606299213" bottom="0.35433070866141736" header="0"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user</cp:lastModifiedBy>
  <cp:lastPrinted>2021-01-20T10:12:17Z</cp:lastPrinted>
  <dcterms:created xsi:type="dcterms:W3CDTF">2021-01-18T05:46:41Z</dcterms:created>
  <dcterms:modified xsi:type="dcterms:W3CDTF">2023-11-14T09:16:36Z</dcterms:modified>
</cp:coreProperties>
</file>