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ЗАКУПКИ 2023\ФРУКТЫ АВГУСТ\Документация КБ\"/>
    </mc:Choice>
  </mc:AlternateContent>
  <xr:revisionPtr revIDLastSave="0" documentId="13_ncr:1_{2D80BDA2-89F2-4960-A685-52DC25C4E7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НМЦ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K7" i="1"/>
  <c r="L7" i="1" s="1"/>
  <c r="M7" i="1" s="1"/>
  <c r="K8" i="1"/>
  <c r="N8" i="1" s="1"/>
  <c r="O8" i="1" s="1"/>
  <c r="K9" i="1"/>
  <c r="L9" i="1" s="1"/>
  <c r="M9" i="1" s="1"/>
  <c r="K10" i="1"/>
  <c r="L10" i="1" s="1"/>
  <c r="M10" i="1" s="1"/>
  <c r="K11" i="1"/>
  <c r="L11" i="1" s="1"/>
  <c r="M11" i="1" s="1"/>
  <c r="K12" i="1"/>
  <c r="L12" i="1" s="1"/>
  <c r="M12" i="1" s="1"/>
  <c r="K6" i="1"/>
  <c r="L6" i="1" s="1"/>
  <c r="M6" i="1" s="1"/>
  <c r="K5" i="1"/>
  <c r="L5" i="1" s="1"/>
  <c r="M5" i="1" s="1"/>
  <c r="N11" i="1" l="1"/>
  <c r="O11" i="1" s="1"/>
  <c r="N9" i="1"/>
  <c r="O9" i="1" s="1"/>
  <c r="N12" i="1"/>
  <c r="O12" i="1" s="1"/>
  <c r="N7" i="1"/>
  <c r="O7" i="1" s="1"/>
  <c r="N10" i="1"/>
  <c r="O10" i="1" s="1"/>
  <c r="L8" i="1"/>
  <c r="M8" i="1" s="1"/>
  <c r="N6" i="1"/>
  <c r="O6" i="1" s="1"/>
  <c r="N5" i="1"/>
  <c r="O5" i="1" s="1"/>
  <c r="K15" i="1" l="1"/>
</calcChain>
</file>

<file path=xl/sharedStrings.xml><?xml version="1.0" encoding="utf-8"?>
<sst xmlns="http://schemas.openxmlformats.org/spreadsheetml/2006/main" count="47" uniqueCount="33">
  <si>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</si>
  <si>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</si>
  <si>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</si>
  <si>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</si>
  <si>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</si>
  <si>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</si>
  <si>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</si>
  <si>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</si>
  <si>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</si>
  <si>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</si>
  <si>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</si>
  <si>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</si>
  <si>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</si>
  <si>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</si>
  <si>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</si>
  <si>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</si>
  <si>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</si>
  <si>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</si>
  <si>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</si>
  <si>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</si>
  <si>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Приложение № ___
к запросу котировок в электронной форме 
от «___» __________ 202_ г. № ______</t>
  </si>
  <si>
    <t>кг</t>
  </si>
  <si>
    <t>в соответствии с Техническим заданием</t>
  </si>
  <si>
    <t>Апельсины</t>
  </si>
  <si>
    <t>Бананы</t>
  </si>
  <si>
    <t>Груши Калиброванные</t>
  </si>
  <si>
    <t>Киви</t>
  </si>
  <si>
    <t>Лимоны</t>
  </si>
  <si>
    <t>Мандарины свежие</t>
  </si>
  <si>
    <t>Яблоки (зеленые) Калиброванные</t>
  </si>
  <si>
    <t>Яблоки (красные/румяные) Калиброванные</t>
  </si>
  <si>
    <t xml:space="preserve">При определениеии начальной (максимальной) цены Договора на поставку фруктов применен метод сопоставимых рыночных цен (анализ рынка). </t>
  </si>
  <si>
    <t>Обоснование начальной (максимальной) цены Договор на поставку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</si>
</sst>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000"/>
  </numFmts>
  <fonts count="12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164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5" workbookViewId="0">
      <selection activeCell="O14" sqref="O14"/>
    </sheetView>
  </sheetViews>
  <sheetFormatPr defaultColWidth="9.109375" defaultRowHeight="13.2" x14ac:dyDescent="0.25"/>
  <cols>
    <col min="1" max="1" width="3.109375" style="1" bestFit="1" customWidth="1"/>
    <col min="2" max="2" width="31" style="1" bestFit="1" customWidth="1"/>
    <col min="3" max="3" width="20.5546875" style="1" bestFit="1" customWidth="1"/>
    <col min="4" max="4" width="5.88671875" style="1" bestFit="1" customWidth="1"/>
    <col min="5" max="5" width="8.88671875" style="1" bestFit="1" customWidth="1"/>
    <col min="6" max="6" width="15.5546875" style="1" bestFit="1" customWidth="1"/>
    <col min="7" max="7" width="16.33203125" style="1" bestFit="1" customWidth="1"/>
    <col min="8" max="8" width="15.88671875" style="1" bestFit="1" customWidth="1"/>
    <col min="9" max="10" width="15.88671875" style="1" hidden="1" customWidth="1"/>
    <col min="11" max="11" width="18.109375" style="1" bestFit="1" customWidth="1"/>
    <col min="12" max="12" width="13.5546875" style="1" bestFit="1" customWidth="1"/>
    <col min="13" max="13" width="10.33203125" style="1" bestFit="1" customWidth="1"/>
    <col min="14" max="14" width="11.33203125" style="1" bestFit="1" customWidth="1"/>
    <col min="15" max="15" width="16.33203125" style="1" bestFit="1" customWidth="1"/>
    <col min="16" max="16384" width="9.109375" style="1"/>
  </cols>
  <sheetData>
    <row r="1" spans="1:15" ht="67.5" customHeight="1" x14ac:dyDescent="0.25">
      <c r="K1" s="33" t="s">
        <v>20</v>
      </c>
      <c r="L1" s="33"/>
      <c r="M1" s="33"/>
      <c r="N1" s="33"/>
      <c r="O1" s="33"/>
    </row>
    <row r="2" spans="1:15" ht="39" customHeight="1" x14ac:dyDescent="0.25">
      <c r="A2" s="34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39" customHeight="1" x14ac:dyDescent="0.25">
      <c r="A3" s="35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/>
      <c r="H3" s="35"/>
      <c r="I3" s="2"/>
      <c r="J3" s="2"/>
      <c r="K3" s="36" t="s">
        <v>6</v>
      </c>
      <c r="L3" s="36"/>
      <c r="M3" s="36"/>
      <c r="N3" s="37" t="s">
        <v>7</v>
      </c>
      <c r="O3" s="37"/>
    </row>
    <row r="4" spans="1:15" ht="144" customHeight="1" x14ac:dyDescent="0.25">
      <c r="A4" s="35"/>
      <c r="B4" s="35"/>
      <c r="C4" s="35"/>
      <c r="D4" s="35"/>
      <c r="E4" s="35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46.8" x14ac:dyDescent="0.3">
      <c r="A5" s="5">
        <v>1</v>
      </c>
      <c r="B5" s="6" t="s">
        <v>23</v>
      </c>
      <c r="C5" s="7" t="s">
        <v>22</v>
      </c>
      <c r="D5" s="23" t="s">
        <v>21</v>
      </c>
      <c r="E5" s="6">
        <v>5000</v>
      </c>
      <c r="F5" s="10">
        <v>150</v>
      </c>
      <c r="G5" s="10">
        <v>120</v>
      </c>
      <c r="H5" s="10">
        <v>120</v>
      </c>
      <c r="I5" s="10"/>
      <c r="J5" s="10"/>
      <c r="K5" s="10">
        <f t="shared" ref="K5" si="0">AVERAGE(F5:H5)</f>
        <v>130</v>
      </c>
      <c r="L5" s="12">
        <f t="shared" ref="L5" si="1">SQRT(((SUM((POWER(H5-K5,2)),(POWER(G5-K5,2)),(POWER(F5-K5,2)))/(COLUMNS(F5:H5)-1))))</f>
        <v>17.320508075688775</v>
      </c>
      <c r="M5" s="12">
        <f t="shared" ref="M5" si="2">L5/K5*100</f>
        <v>13.323467750529828</v>
      </c>
      <c r="N5" s="13">
        <f t="shared" ref="N5" si="3">K5</f>
        <v>130</v>
      </c>
      <c r="O5" s="13">
        <f t="shared" ref="O5" si="4">N5*E5</f>
        <v>650000</v>
      </c>
    </row>
    <row r="6" spans="1:15" s="4" customFormat="1" ht="36" customHeight="1" x14ac:dyDescent="0.3">
      <c r="A6" s="24">
        <v>2</v>
      </c>
      <c r="B6" s="29" t="s">
        <v>24</v>
      </c>
      <c r="C6" s="25" t="s">
        <v>22</v>
      </c>
      <c r="D6" s="23" t="s">
        <v>21</v>
      </c>
      <c r="E6" s="6">
        <v>4000</v>
      </c>
      <c r="F6" s="10">
        <v>140</v>
      </c>
      <c r="G6" s="10">
        <v>78</v>
      </c>
      <c r="H6" s="10">
        <v>115</v>
      </c>
      <c r="I6" s="10"/>
      <c r="J6" s="10"/>
      <c r="K6" s="10">
        <f t="shared" ref="K6:K7" si="5">AVERAGE(F6:H6)</f>
        <v>111</v>
      </c>
      <c r="L6" s="12">
        <f t="shared" ref="L6:L7" si="6">SQRT(((SUM((POWER(H6-K6,2)),(POWER(G6-K6,2)),(POWER(F6-K6,2)))/(COLUMNS(F6:H6)-1))))</f>
        <v>31.192947920964443</v>
      </c>
      <c r="M6" s="12">
        <f t="shared" ref="M6:M7" si="7">L6/K6*100</f>
        <v>28.101754883751752</v>
      </c>
      <c r="N6" s="13">
        <f t="shared" ref="N6:N7" si="8">K6</f>
        <v>111</v>
      </c>
      <c r="O6" s="13">
        <f t="shared" ref="O6:O7" si="9">N6*E6</f>
        <v>444000</v>
      </c>
    </row>
    <row r="7" spans="1:15" s="4" customFormat="1" ht="36" customHeight="1" x14ac:dyDescent="0.3">
      <c r="A7" s="24">
        <v>3</v>
      </c>
      <c r="B7" s="27" t="s">
        <v>25</v>
      </c>
      <c r="C7" s="7" t="s">
        <v>22</v>
      </c>
      <c r="D7" s="23" t="s">
        <v>21</v>
      </c>
      <c r="E7" s="6">
        <v>2000</v>
      </c>
      <c r="F7" s="10">
        <v>200</v>
      </c>
      <c r="G7" s="10">
        <v>149</v>
      </c>
      <c r="H7" s="10">
        <v>165</v>
      </c>
      <c r="I7" s="10"/>
      <c r="J7" s="10"/>
      <c r="K7" s="10">
        <f t="shared" si="5"/>
        <v>171.33333333333334</v>
      </c>
      <c r="L7" s="12">
        <f t="shared" si="6"/>
        <v>26.083200212652844</v>
      </c>
      <c r="M7" s="12">
        <f t="shared" si="7"/>
        <v>15.223657711665084</v>
      </c>
      <c r="N7" s="13">
        <f t="shared" si="8"/>
        <v>171.33333333333334</v>
      </c>
      <c r="O7" s="13">
        <f t="shared" si="9"/>
        <v>342666.66666666669</v>
      </c>
    </row>
    <row r="8" spans="1:15" s="4" customFormat="1" ht="36" customHeight="1" x14ac:dyDescent="0.3">
      <c r="A8" s="5">
        <v>4</v>
      </c>
      <c r="B8" s="28" t="s">
        <v>26</v>
      </c>
      <c r="C8" s="25" t="s">
        <v>22</v>
      </c>
      <c r="D8" s="23" t="s">
        <v>21</v>
      </c>
      <c r="E8" s="6">
        <v>500</v>
      </c>
      <c r="F8" s="10">
        <v>300</v>
      </c>
      <c r="G8" s="10">
        <v>120</v>
      </c>
      <c r="H8" s="10">
        <v>120</v>
      </c>
      <c r="I8" s="10"/>
      <c r="J8" s="10"/>
      <c r="K8" s="10">
        <f t="shared" ref="K8:K12" si="10">AVERAGE(F8:H8)</f>
        <v>180</v>
      </c>
      <c r="L8" s="12">
        <f t="shared" ref="L8:L12" si="11">SQRT(((SUM((POWER(H8-K8,2)),(POWER(G8-K8,2)),(POWER(F8-K8,2)))/(COLUMNS(F8:H8)-1))))</f>
        <v>103.92304845413264</v>
      </c>
      <c r="M8" s="12">
        <f t="shared" ref="M8:M12" si="12">L8/K8*100</f>
        <v>57.735026918962575</v>
      </c>
      <c r="N8" s="13">
        <f t="shared" ref="N8:N12" si="13">K8</f>
        <v>180</v>
      </c>
      <c r="O8" s="13">
        <f t="shared" ref="O8:O12" si="14">N8*E8</f>
        <v>90000</v>
      </c>
    </row>
    <row r="9" spans="1:15" s="4" customFormat="1" ht="36" customHeight="1" x14ac:dyDescent="0.3">
      <c r="A9" s="24">
        <v>5</v>
      </c>
      <c r="B9" s="27" t="s">
        <v>27</v>
      </c>
      <c r="C9" s="7" t="s">
        <v>22</v>
      </c>
      <c r="D9" s="23" t="s">
        <v>21</v>
      </c>
      <c r="E9" s="6">
        <v>500</v>
      </c>
      <c r="F9" s="10">
        <v>180</v>
      </c>
      <c r="G9" s="10">
        <v>105</v>
      </c>
      <c r="H9" s="10">
        <v>100</v>
      </c>
      <c r="I9" s="10"/>
      <c r="J9" s="10"/>
      <c r="K9" s="10">
        <f t="shared" si="10"/>
        <v>128.33333333333334</v>
      </c>
      <c r="L9" s="12">
        <f t="shared" si="11"/>
        <v>44.814432199162503</v>
      </c>
      <c r="M9" s="12">
        <f t="shared" si="12"/>
        <v>34.920336778568185</v>
      </c>
      <c r="N9" s="13">
        <f t="shared" si="13"/>
        <v>128.33333333333334</v>
      </c>
      <c r="O9" s="13">
        <f t="shared" si="14"/>
        <v>64166.666666666672</v>
      </c>
    </row>
    <row r="10" spans="1:15" s="4" customFormat="1" ht="36" customHeight="1" x14ac:dyDescent="0.3">
      <c r="A10" s="24">
        <v>6</v>
      </c>
      <c r="B10" s="27" t="s">
        <v>28</v>
      </c>
      <c r="C10" s="25" t="s">
        <v>22</v>
      </c>
      <c r="D10" s="23" t="s">
        <v>21</v>
      </c>
      <c r="E10" s="6">
        <v>1500</v>
      </c>
      <c r="F10" s="10">
        <v>200</v>
      </c>
      <c r="G10" s="10">
        <v>146</v>
      </c>
      <c r="H10" s="10">
        <v>150</v>
      </c>
      <c r="I10" s="10"/>
      <c r="J10" s="10"/>
      <c r="K10" s="10">
        <f t="shared" si="10"/>
        <v>165.33333333333334</v>
      </c>
      <c r="L10" s="12">
        <f t="shared" si="11"/>
        <v>30.088757590391356</v>
      </c>
      <c r="M10" s="12">
        <f t="shared" si="12"/>
        <v>18.198845316768963</v>
      </c>
      <c r="N10" s="13">
        <f t="shared" si="13"/>
        <v>165.33333333333334</v>
      </c>
      <c r="O10" s="13">
        <f t="shared" si="14"/>
        <v>248000</v>
      </c>
    </row>
    <row r="11" spans="1:15" s="4" customFormat="1" ht="36" customHeight="1" x14ac:dyDescent="0.3">
      <c r="A11" s="5">
        <v>7</v>
      </c>
      <c r="B11" s="27" t="s">
        <v>29</v>
      </c>
      <c r="C11" s="7" t="s">
        <v>22</v>
      </c>
      <c r="D11" s="23" t="s">
        <v>21</v>
      </c>
      <c r="E11" s="6">
        <v>3000</v>
      </c>
      <c r="F11" s="10">
        <v>100</v>
      </c>
      <c r="G11" s="10">
        <v>90</v>
      </c>
      <c r="H11" s="10">
        <v>87</v>
      </c>
      <c r="I11" s="10"/>
      <c r="J11" s="10"/>
      <c r="K11" s="10">
        <f t="shared" si="10"/>
        <v>92.333333333333329</v>
      </c>
      <c r="L11" s="12">
        <f t="shared" si="11"/>
        <v>6.8068592855540455</v>
      </c>
      <c r="M11" s="12">
        <f t="shared" si="12"/>
        <v>7.3720497677480639</v>
      </c>
      <c r="N11" s="13">
        <f t="shared" si="13"/>
        <v>92.333333333333329</v>
      </c>
      <c r="O11" s="13">
        <f t="shared" si="14"/>
        <v>277000</v>
      </c>
    </row>
    <row r="12" spans="1:15" s="4" customFormat="1" ht="36" customHeight="1" x14ac:dyDescent="0.3">
      <c r="A12" s="24">
        <v>8</v>
      </c>
      <c r="B12" s="27" t="s">
        <v>30</v>
      </c>
      <c r="C12" s="25" t="s">
        <v>22</v>
      </c>
      <c r="D12" s="23" t="s">
        <v>21</v>
      </c>
      <c r="E12" s="6">
        <v>6000</v>
      </c>
      <c r="F12" s="10">
        <v>100</v>
      </c>
      <c r="G12" s="10">
        <v>90</v>
      </c>
      <c r="H12" s="10">
        <v>87</v>
      </c>
      <c r="I12" s="10"/>
      <c r="J12" s="10"/>
      <c r="K12" s="10">
        <f t="shared" si="10"/>
        <v>92.333333333333329</v>
      </c>
      <c r="L12" s="12">
        <f t="shared" si="11"/>
        <v>6.8068592855540455</v>
      </c>
      <c r="M12" s="12">
        <f t="shared" si="12"/>
        <v>7.3720497677480639</v>
      </c>
      <c r="N12" s="13">
        <f t="shared" si="13"/>
        <v>92.333333333333329</v>
      </c>
      <c r="O12" s="13">
        <f t="shared" si="14"/>
        <v>554000</v>
      </c>
    </row>
    <row r="13" spans="1:15" s="4" customFormat="1" ht="21" customHeight="1" x14ac:dyDescent="0.3">
      <c r="A13" s="5"/>
      <c r="B13" s="26"/>
      <c r="C13" s="7"/>
      <c r="D13" s="8"/>
      <c r="E13" s="9"/>
      <c r="F13" s="10"/>
      <c r="G13" s="11"/>
      <c r="H13" s="10"/>
      <c r="I13" s="10"/>
      <c r="J13" s="10"/>
      <c r="K13" s="10"/>
      <c r="L13" s="12"/>
      <c r="M13" s="12"/>
      <c r="N13" s="13"/>
      <c r="O13" s="13">
        <f>SUM(O5:O12)</f>
        <v>2669833.3333333335</v>
      </c>
    </row>
    <row r="14" spans="1:15" s="4" customFormat="1" ht="21" customHeight="1" x14ac:dyDescent="0.3">
      <c r="A14" s="5"/>
    </row>
    <row r="15" spans="1:15" ht="15.75" customHeight="1" x14ac:dyDescent="0.25">
      <c r="A15" s="30" t="s">
        <v>18</v>
      </c>
      <c r="B15" s="30"/>
      <c r="C15" s="30"/>
      <c r="D15" s="30"/>
      <c r="E15" s="30"/>
      <c r="F15" s="30"/>
      <c r="G15" s="30"/>
      <c r="H15" s="30"/>
      <c r="I15" s="14"/>
      <c r="J15" s="14"/>
      <c r="K15" s="13">
        <f>O13</f>
        <v>2669833.3333333335</v>
      </c>
      <c r="L15" s="15" t="s">
        <v>19</v>
      </c>
      <c r="M15" s="15"/>
      <c r="N15" s="15"/>
      <c r="O15" s="16"/>
    </row>
    <row r="16" spans="1:15" ht="15.75" customHeight="1" x14ac:dyDescent="0.3">
      <c r="A16" s="31" t="s">
        <v>31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</row>
    <row r="17" spans="1:15" ht="15.6" x14ac:dyDescent="0.3">
      <c r="A17" s="33"/>
      <c r="B17" s="33"/>
      <c r="C17" s="33"/>
      <c r="D17" s="33"/>
      <c r="E17" s="17"/>
      <c r="F17" s="18"/>
      <c r="G17" s="19"/>
      <c r="H17" s="20"/>
      <c r="I17" s="20"/>
      <c r="J17" s="20"/>
      <c r="K17" s="21"/>
      <c r="L17" s="21"/>
      <c r="M17" s="21"/>
      <c r="N17" s="21"/>
      <c r="O17" s="21"/>
    </row>
    <row r="18" spans="1:15" ht="15.6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.6" x14ac:dyDescent="0.3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1" spans="1:15" x14ac:dyDescent="0.25">
      <c r="K21" s="22"/>
    </row>
  </sheetData>
  <mergeCells count="13">
    <mergeCell ref="A15:H15"/>
    <mergeCell ref="A16:O16"/>
    <mergeCell ref="A17:D17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user</cp:lastModifiedBy>
  <cp:revision>3</cp:revision>
  <dcterms:created xsi:type="dcterms:W3CDTF">2014-05-19T23:28:21Z</dcterms:created>
  <dcterms:modified xsi:type="dcterms:W3CDTF">2023-07-25T12:17:16Z</dcterms:modified>
</cp:coreProperties>
</file>