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iDoki\Rstol\MoiDoki\223 фз документы\закупки\2022\бумага\"/>
    </mc:Choice>
  </mc:AlternateContent>
  <xr:revisionPtr revIDLastSave="0" documentId="13_ncr:1_{C52301E5-21C7-4A51-9A27-16E2E4E0C576}" xr6:coauthVersionLast="47" xr6:coauthVersionMax="47" xr10:uidLastSave="{00000000-0000-0000-0000-000000000000}"/>
  <bookViews>
    <workbookView xWindow="-120" yWindow="-120" windowWidth="29040" windowHeight="15840" xr2:uid="{BE05932A-F484-4D9E-94B3-5877365840A8}"/>
  </bookViews>
  <sheets>
    <sheet name="Лист1" sheetId="1" r:id="rId1"/>
  </sheets>
  <definedNames>
    <definedName name="_xlnm.Print_Area" localSheetId="0">Лист1!$A$1:$N$17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M7" i="1" s="1"/>
  <c r="N7" i="1" s="1"/>
  <c r="H7" i="1"/>
  <c r="I7" i="1" s="1"/>
  <c r="J7" i="1" s="1"/>
  <c r="N8" i="1" l="1"/>
  <c r="N9" i="1" s="1"/>
  <c r="N11" i="1" s="1"/>
</calcChain>
</file>

<file path=xl/sharedStrings.xml><?xml version="1.0" encoding="utf-8"?>
<sst xmlns="http://schemas.openxmlformats.org/spreadsheetml/2006/main" count="33" uniqueCount="33">
  <si>
    <t>Глава III к аукционной документации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</si>
  <si>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</si>
  <si>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</si>
  <si>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</si>
  <si>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</si>
  <si>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</si>
  <si>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</si>
  <si>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</si>
  <si>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</si>
  <si>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</si>
  <si>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</si>
  <si>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ИТОГО</t>
  </si>
  <si>
    <t>Предмет закупки: Поставка бумаги для офисной техники</t>
  </si>
  <si>
    <t>Специалист по закупкам</t>
  </si>
  <si>
    <t>Обоснование начальной (максимальной) цены договора</t>
  </si>
  <si>
    <t>штука</t>
  </si>
  <si>
    <t>В результате проведенного расчета Н(М)Ц договора составила, руб.:</t>
  </si>
  <si>
    <t xml:space="preserve">В том числе НДС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</si>
  <si>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</si>
  <si>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финансирования: (Глава; Раздел(подраздел); Целевая статья; Вид расходов; КОСГУ): собственные средства унитарного предприятия 000</t>
  </si>
  <si>
    <t>Бумага А4 пачка 500 л</t>
  </si>
  <si>
    <t>Используемый метод определения НМЦ договора с обоснованием: Метод сопоставимых рыночных цен (анализ рынка)</t>
  </si>
  <si>
    <t>НМЦ договора, определенная методом сопоставимых рыночных цен (анализа рынка)*</t>
  </si>
  <si>
    <t>НМЦ договора с учетом округления цены за единицу (руб.)**</t>
  </si>
  <si>
    <t xml:space="preserve">*Определение НМЦ договора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</si>
  <si>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восемьсот четырнадцать тысяч семьсот девяносто девять рублей 50 копеек</t>
  </si>
  <si>
    <t xml:space="preserve">Коммерческое предложение №2634 (вход. № 11 от 25.10.2022)
</t>
  </si>
  <si>
    <t xml:space="preserve">Коммерческое предложение  №2 
</t>
  </si>
  <si>
    <t xml:space="preserve">Коммерческое предложение  №3 </t>
  </si>
  <si>
    <t>О.А. Кочешева</t>
  </si>
  <si>
    <t>сто восемь тысяч  рублей 00 копейки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</si>
  <si>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</si>
  <si>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НМЦ договора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</si>
</sst>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1" fillId="0" borderId="6" xfId="0" applyFont="1" applyBorder="1"/>
    <xf numFmtId="4" fontId="2" fillId="0" borderId="0" xfId="0" applyNumberFormat="1" applyFont="1"/>
    <xf numFmtId="0" fontId="2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2" fontId="1" fillId="0" borderId="4" xfId="0" applyNumberFormat="1" applyFont="1" applyBorder="1"/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2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4" xfId="0" applyFont="1" applyBorder="1"/>
    <xf numFmtId="0" fontId="5" fillId="0" borderId="5" xfId="0" applyFont="1" applyBorder="1"/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1164882</xdr:rowOff>
    </xdr:from>
    <xdr:to>
      <xdr:col>8</xdr:col>
      <xdr:colOff>0</xdr:colOff>
      <xdr:row>5</xdr:row>
      <xdr:rowOff>1517307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9C252-9707-48C6-930C-80A10EBE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766" y="2368379"/>
          <a:ext cx="46363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A2DB5D2-5812-499C-A047-1001F605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657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3ECE150C-3F06-4B08-9794-3849C6646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657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501735</xdr:colOff>
      <xdr:row>5</xdr:row>
      <xdr:rowOff>1209932</xdr:rowOff>
    </xdr:from>
    <xdr:to>
      <xdr:col>9</xdr:col>
      <xdr:colOff>572787</xdr:colOff>
      <xdr:row>5</xdr:row>
      <xdr:rowOff>1562357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F9D4F66-E994-45BA-8545-21F32997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137" y="2413429"/>
          <a:ext cx="57304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482428</xdr:colOff>
      <xdr:row>5</xdr:row>
      <xdr:rowOff>808080</xdr:rowOff>
    </xdr:from>
    <xdr:to>
      <xdr:col>8</xdr:col>
      <xdr:colOff>456943</xdr:colOff>
      <xdr:row>5</xdr:row>
      <xdr:rowOff>1220457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72FBDC1-D3E3-49AB-BBD3-55F29547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1144" y="2011577"/>
          <a:ext cx="457201" cy="41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6179</xdr:colOff>
      <xdr:row>5</xdr:row>
      <xdr:rowOff>1864068</xdr:rowOff>
    </xdr:from>
    <xdr:to>
      <xdr:col>10</xdr:col>
      <xdr:colOff>1244429</xdr:colOff>
      <xdr:row>5</xdr:row>
      <xdr:rowOff>2226018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EAC34738-08DF-47A5-A7C2-9A08737B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669" y="3067565"/>
          <a:ext cx="1238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6008162F-B075-43EA-8EB9-EE84A686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2657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7BBD-4455-471B-8C81-97404F06DB1C}">
  <dimension ref="A1:N30"/>
  <sheetViews>
    <sheetView tabSelected="1" view="pageBreakPreview" zoomScale="148" zoomScaleNormal="120" zoomScaleSheetLayoutView="148" workbookViewId="0">
      <selection activeCell="F6" sqref="F6"/>
    </sheetView>
  </sheetViews>
  <sheetFormatPr defaultRowHeight="15" x14ac:dyDescent="0.25"/>
  <cols>
    <col min="1" max="1" width="4.140625" customWidth="1"/>
    <col min="2" max="2" width="20.7109375" customWidth="1"/>
    <col min="3" max="3" width="5.28515625" customWidth="1"/>
    <col min="4" max="4" width="5.5703125" customWidth="1"/>
    <col min="5" max="5" width="7.85546875" customWidth="1"/>
    <col min="6" max="7" width="7.7109375" customWidth="1"/>
    <col min="8" max="8" width="7.28515625" customWidth="1"/>
    <col min="9" max="9" width="7.5703125" customWidth="1"/>
    <col min="10" max="10" width="8.85546875" customWidth="1"/>
    <col min="11" max="11" width="18.85546875" customWidth="1"/>
    <col min="12" max="12" width="8.7109375" customWidth="1"/>
    <col min="13" max="13" width="10.42578125" customWidth="1"/>
    <col min="14" max="14" width="11.28515625" customWidth="1"/>
  </cols>
  <sheetData>
    <row r="1" spans="1:14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21" t="s">
        <v>0</v>
      </c>
      <c r="L1" s="21"/>
      <c r="M1" s="21"/>
      <c r="N1" s="21"/>
    </row>
    <row r="2" spans="1:14" x14ac:dyDescent="0.2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33.75" customHeight="1" x14ac:dyDescent="0.25">
      <c r="A5" s="24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5"/>
      <c r="G5" s="25"/>
      <c r="H5" s="26" t="s">
        <v>6</v>
      </c>
      <c r="I5" s="26"/>
      <c r="J5" s="26"/>
      <c r="K5" s="27" t="s">
        <v>22</v>
      </c>
      <c r="L5" s="28"/>
      <c r="M5" s="28"/>
      <c r="N5" s="29"/>
    </row>
    <row r="6" spans="1:14" ht="191.25" customHeight="1" x14ac:dyDescent="0.25">
      <c r="A6" s="24"/>
      <c r="B6" s="25"/>
      <c r="C6" s="25"/>
      <c r="D6" s="25"/>
      <c r="E6" s="30" t="s">
        <v>26</v>
      </c>
      <c r="F6" s="30" t="s">
        <v>27</v>
      </c>
      <c r="G6" s="31" t="s">
        <v>28</v>
      </c>
      <c r="H6" s="30" t="s">
        <v>7</v>
      </c>
      <c r="I6" s="30" t="s">
        <v>8</v>
      </c>
      <c r="J6" s="30" t="s">
        <v>31</v>
      </c>
      <c r="K6" s="32" t="s">
        <v>32</v>
      </c>
      <c r="L6" s="33" t="s">
        <v>9</v>
      </c>
      <c r="M6" s="33" t="s">
        <v>10</v>
      </c>
      <c r="N6" s="33" t="s">
        <v>23</v>
      </c>
    </row>
    <row r="7" spans="1:14" x14ac:dyDescent="0.25">
      <c r="A7" s="3">
        <v>1</v>
      </c>
      <c r="B7" s="4" t="s">
        <v>20</v>
      </c>
      <c r="C7" s="3" t="s">
        <v>15</v>
      </c>
      <c r="D7" s="3">
        <v>1800</v>
      </c>
      <c r="E7" s="5">
        <v>375</v>
      </c>
      <c r="F7" s="5">
        <v>390</v>
      </c>
      <c r="G7" s="5">
        <v>315</v>
      </c>
      <c r="H7" s="6">
        <f t="shared" ref="H7" si="0">AVERAGE(E7:G7)</f>
        <v>360</v>
      </c>
      <c r="I7" s="6">
        <f t="shared" ref="I7" si="1">SQRT(((SUM((POWER(E7-H7,2)),(POWER(F7-H7,2)),(POWER(G7-H7,2)))/(COLUMNS(E7:G7)-1))))</f>
        <v>39.686269665968858</v>
      </c>
      <c r="J7" s="7">
        <f t="shared" ref="J7" si="2">I7/H7*100</f>
        <v>11.023963796102461</v>
      </c>
      <c r="K7" s="6">
        <f t="shared" ref="K7" si="3">((D7/3)*(SUM(E7:G7)))</f>
        <v>648000</v>
      </c>
      <c r="L7" s="6">
        <f>K7/D7</f>
        <v>360</v>
      </c>
      <c r="M7" s="5">
        <f t="shared" ref="M7" si="4">ROUND(L7,2)</f>
        <v>360</v>
      </c>
      <c r="N7" s="5">
        <f>M7*D7</f>
        <v>648000</v>
      </c>
    </row>
    <row r="8" spans="1:14" x14ac:dyDescent="0.25">
      <c r="A8" s="10"/>
      <c r="B8" s="4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4">
        <f>SUM(N7:N7)</f>
        <v>648000</v>
      </c>
    </row>
    <row r="9" spans="1:14" ht="26.25" customHeight="1" x14ac:dyDescent="0.25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1">
        <f>N8</f>
        <v>648000</v>
      </c>
    </row>
    <row r="10" spans="1:14" x14ac:dyDescent="0.25">
      <c r="A10" s="16" t="s">
        <v>25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 t="s">
        <v>17</v>
      </c>
      <c r="L11" s="13">
        <v>0.2</v>
      </c>
      <c r="M11" s="12"/>
      <c r="N11" s="15">
        <f>N9/120*20</f>
        <v>108000</v>
      </c>
    </row>
    <row r="12" spans="1:14" x14ac:dyDescent="0.25">
      <c r="A12" s="16" t="s">
        <v>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36" customHeight="1" x14ac:dyDescent="0.25">
      <c r="A13" s="17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6.25" customHeight="1" x14ac:dyDescent="0.25">
      <c r="A14" s="17" t="s">
        <v>18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</row>
    <row r="17" spans="1:11" x14ac:dyDescent="0.25">
      <c r="A17" s="1"/>
      <c r="B17" s="1" t="s">
        <v>13</v>
      </c>
      <c r="G17" s="19" t="s">
        <v>29</v>
      </c>
      <c r="H17" s="19"/>
      <c r="I17" s="19"/>
      <c r="J17" s="20">
        <v>44868</v>
      </c>
      <c r="K17" s="20"/>
    </row>
    <row r="18" spans="1:11" x14ac:dyDescent="0.25">
      <c r="A18" s="1"/>
    </row>
    <row r="19" spans="1:11" x14ac:dyDescent="0.25">
      <c r="A19" s="1"/>
    </row>
    <row r="20" spans="1:11" x14ac:dyDescent="0.25">
      <c r="A20" s="1"/>
    </row>
    <row r="21" spans="1:11" x14ac:dyDescent="0.25">
      <c r="A21" s="1"/>
    </row>
    <row r="22" spans="1:11" x14ac:dyDescent="0.25">
      <c r="A22" s="1"/>
    </row>
    <row r="23" spans="1:11" x14ac:dyDescent="0.25">
      <c r="A23" s="1"/>
    </row>
    <row r="30" spans="1:11" x14ac:dyDescent="0.25">
      <c r="F30" s="8"/>
    </row>
  </sheetData>
  <mergeCells count="18">
    <mergeCell ref="K5:N5"/>
    <mergeCell ref="K1:N1"/>
    <mergeCell ref="A2:N2"/>
    <mergeCell ref="A3:N3"/>
    <mergeCell ref="A4:N4"/>
    <mergeCell ref="A5:A6"/>
    <mergeCell ref="B5:B6"/>
    <mergeCell ref="C5:C6"/>
    <mergeCell ref="D5:D6"/>
    <mergeCell ref="E5:G5"/>
    <mergeCell ref="H5:J5"/>
    <mergeCell ref="A12:N12"/>
    <mergeCell ref="A13:N13"/>
    <mergeCell ref="A14:N14"/>
    <mergeCell ref="A9:M9"/>
    <mergeCell ref="G17:I17"/>
    <mergeCell ref="A10:N10"/>
    <mergeCell ref="J17:K17"/>
  </mergeCells>
  <pageMargins left="0.7" right="0.7" top="0.75" bottom="0.75" header="0.3" footer="0.3"/>
  <pageSetup paperSize="9" scale="94" orientation="landscape" horizontalDpi="4294967294" verticalDpi="4294967294" r:id="rId1"/>
  <rowBreaks count="1" manualBreakCount="1">
    <brk id="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2021-02-05T04:57:00Z</cp:lastPrinted>
  <dcterms:created xsi:type="dcterms:W3CDTF">2018-04-11T04:39:48Z</dcterms:created>
  <dcterms:modified xsi:type="dcterms:W3CDTF">2022-11-09T11:57:01Z</dcterms:modified>
</cp:coreProperties>
</file>