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-2\Desktop\Михаил\АСУ СОН Тюм обл Винзилинский психоневрол интернат\Поставка бакалеи\"/>
    </mc:Choice>
  </mc:AlternateContent>
  <bookViews>
    <workbookView xWindow="0" yWindow="0" windowWidth="23040" windowHeight="8760"/>
  </bookViews>
  <sheets>
    <sheet name="НМЦД" sheetId="1" r:id="rId1"/>
  </sheets>
  <calcPr calcId="162913"/>
</workbook>
</file>

<file path=xl/calcChain.xml><?xml version="1.0" encoding="utf-8"?>
<calcChain xmlns="http://schemas.openxmlformats.org/spreadsheetml/2006/main">
  <c r="K16" i="1" l="1"/>
  <c r="L16" i="1" s="1"/>
  <c r="M16" i="1" s="1"/>
  <c r="K15" i="1"/>
  <c r="N15" i="1" s="1"/>
  <c r="O15" i="1" s="1"/>
  <c r="K14" i="1"/>
  <c r="L14" i="1" s="1"/>
  <c r="M14" i="1" s="1"/>
  <c r="K13" i="1"/>
  <c r="L13" i="1" s="1"/>
  <c r="M13" i="1" s="1"/>
  <c r="K12" i="1"/>
  <c r="L12" i="1" s="1"/>
  <c r="M12" i="1" s="1"/>
  <c r="K11" i="1"/>
  <c r="N11" i="1" s="1"/>
  <c r="O11" i="1" s="1"/>
  <c r="K10" i="1"/>
  <c r="N10" i="1" s="1"/>
  <c r="O10" i="1" s="1"/>
  <c r="K9" i="1"/>
  <c r="N9" i="1" s="1"/>
  <c r="O9" i="1" s="1"/>
  <c r="K8" i="1"/>
  <c r="L8" i="1" s="1"/>
  <c r="M8" i="1" s="1"/>
  <c r="K7" i="1"/>
  <c r="L7" i="1" s="1"/>
  <c r="M7" i="1" s="1"/>
  <c r="K6" i="1"/>
  <c r="N6" i="1" s="1"/>
  <c r="O6" i="1" s="1"/>
  <c r="K5" i="1"/>
  <c r="N5" i="1" s="1"/>
  <c r="O5" i="1" s="1"/>
  <c r="N16" i="1" l="1"/>
  <c r="O16" i="1" s="1"/>
  <c r="L15" i="1"/>
  <c r="M15" i="1" s="1"/>
  <c r="N14" i="1"/>
  <c r="O14" i="1" s="1"/>
  <c r="N13" i="1"/>
  <c r="O13" i="1" s="1"/>
  <c r="L10" i="1"/>
  <c r="M10" i="1" s="1"/>
  <c r="N12" i="1"/>
  <c r="O12" i="1" s="1"/>
  <c r="L9" i="1"/>
  <c r="M9" i="1" s="1"/>
  <c r="N8" i="1"/>
  <c r="O8" i="1" s="1"/>
  <c r="N7" i="1"/>
  <c r="O7" i="1" s="1"/>
  <c r="L5" i="1"/>
  <c r="M5" i="1" s="1"/>
  <c r="L6" i="1"/>
  <c r="M6" i="1" s="1"/>
  <c r="L11" i="1"/>
  <c r="M11" i="1" s="1"/>
  <c r="O17" i="1" l="1"/>
  <c r="K19" i="1" s="1"/>
</calcChain>
</file>

<file path=xl/sharedStrings.xml><?xml version="1.0" encoding="utf-8"?>
<sst xmlns="http://schemas.openxmlformats.org/spreadsheetml/2006/main" count="59" uniqueCount="37">
  <si>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</si>
  <si>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</si>
  <si>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</si>
  <si>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</si>
  <si>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</si>
  <si>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</si>
  <si>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</si>
  <si>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</si>
  <si>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t xml:space="preserve">Коммерческое предложение                       № 1 </t>
  </si>
  <si>
    <t xml:space="preserve">Коммерческое предложение                        № 2 </t>
  </si>
  <si>
    <t xml:space="preserve">Коммерческое предложение                 № 3 </t>
  </si>
  <si>
    <t xml:space="preserve">Коммерческое предложение                 № 4 </t>
  </si>
  <si>
    <t xml:space="preserve">Коммерческое предложение                 № 5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</si>
  <si>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</si>
  <si>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</si>
  <si>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1"/>
        <rFont val="Times New Roman"/>
      </rPr>
      <t xml:space="preserve">         (не должен превышать 33%)</t>
    </r>
  </si>
  <si>
    <t>Средняя арифметическая цена за единицу     руб.</t>
  </si>
  <si>
    <t>Расчет Н (МЦД) по формуле                             v - количество (объем) закупаемого товара (работы, услуги);
     ц - ср. цена за единицу    ЦКЕП = v*ц</t>
  </si>
  <si>
    <t>В результате проведенного расчета Н(М)Ц договора составила:</t>
  </si>
  <si>
    <t>рублей</t>
  </si>
  <si>
    <t>Приложение № ___
к запрос котировок в электронной форме 
от «14» июня 2022 г. № ______</t>
  </si>
  <si>
    <t>Обоснование начальной (максимальной) цены Договор на поставку бакалеи</t>
  </si>
  <si>
    <t xml:space="preserve">При определениеии начальной (максимальной) цены Договора на поставку бакалеи применен метод сопоставимых рыночных цен (анализ рынка). </t>
  </si>
  <si>
    <t>Крупа геркулесовая</t>
  </si>
  <si>
    <t>кг</t>
  </si>
  <si>
    <t>Крупа гороховая</t>
  </si>
  <si>
    <t>Крупа манная</t>
  </si>
  <si>
    <t>Крупа гречневая</t>
  </si>
  <si>
    <t>Крупа перловая</t>
  </si>
  <si>
    <t>Крупа пшенная</t>
  </si>
  <si>
    <t>Крупа пшеничная</t>
  </si>
  <si>
    <t>Крупа рисовая</t>
  </si>
  <si>
    <t>Крупа ячневая</t>
  </si>
  <si>
    <t>Макаронные изделия</t>
  </si>
  <si>
    <t>Мука пшеничная</t>
  </si>
  <si>
    <t>Сахар</t>
  </si>
  <si>
    <t>в соответствии с ТЗ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</si>
</sst>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000"/>
  </numFmts>
  <fonts count="12" x14ac:knownFonts="1">
    <font>
      <sz val="11"/>
      <color theme="1"/>
      <name val="Calibri"/>
      <scheme val="minor"/>
    </font>
    <font>
      <sz val="10"/>
      <name val="Times New Roman"/>
    </font>
    <font>
      <sz val="12"/>
      <name val="Times New Roman"/>
    </font>
    <font>
      <b/>
      <sz val="12"/>
      <name val="Times New Roman"/>
    </font>
    <font>
      <b/>
      <sz val="11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sz val="11"/>
      <name val="Times New Roman"/>
    </font>
    <font>
      <i/>
      <sz val="11"/>
      <name val="Times New Roman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vertical="center"/>
    </xf>
    <xf numFmtId="43" fontId="1" fillId="0" borderId="0" xfId="0" applyNumberFormat="1" applyFo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9" fillId="0" borderId="0" xfId="0" applyFont="1"/>
    <xf numFmtId="0" fontId="10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</xdr:row>
      <xdr:rowOff>1476374</xdr:rowOff>
    </xdr:from>
    <xdr:to>
      <xdr:col>12</xdr:col>
      <xdr:colOff>600075</xdr:colOff>
      <xdr:row>3</xdr:row>
      <xdr:rowOff>1819275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2049125" y="3324223"/>
          <a:ext cx="590549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169208</xdr:colOff>
      <xdr:row>3</xdr:row>
      <xdr:rowOff>1266265</xdr:rowOff>
    </xdr:from>
    <xdr:to>
      <xdr:col>11</xdr:col>
      <xdr:colOff>674033</xdr:colOff>
      <xdr:row>3</xdr:row>
      <xdr:rowOff>1523439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1303933" y="3114115"/>
          <a:ext cx="50482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workbookViewId="0">
      <selection activeCell="C24" sqref="C24"/>
    </sheetView>
  </sheetViews>
  <sheetFormatPr defaultColWidth="9.109375" defaultRowHeight="13.2" x14ac:dyDescent="0.25"/>
  <cols>
    <col min="1" max="1" width="3.109375" style="1" bestFit="1" customWidth="1"/>
    <col min="2" max="2" width="31" style="1" bestFit="1" customWidth="1"/>
    <col min="3" max="3" width="20.5546875" style="1" bestFit="1" customWidth="1"/>
    <col min="4" max="4" width="5.88671875" style="1" bestFit="1" customWidth="1"/>
    <col min="5" max="5" width="8.88671875" style="1" bestFit="1" customWidth="1"/>
    <col min="6" max="6" width="15.5546875" style="1" bestFit="1" customWidth="1"/>
    <col min="7" max="7" width="16.33203125" style="1" bestFit="1" customWidth="1"/>
    <col min="8" max="8" width="15.88671875" style="1" bestFit="1" customWidth="1"/>
    <col min="9" max="10" width="15.88671875" style="1" hidden="1" customWidth="1"/>
    <col min="11" max="11" width="18.109375" style="1" bestFit="1" customWidth="1"/>
    <col min="12" max="12" width="13.5546875" style="1" bestFit="1" customWidth="1"/>
    <col min="13" max="13" width="10.33203125" style="1" bestFit="1" customWidth="1"/>
    <col min="14" max="14" width="11.33203125" style="1" bestFit="1" customWidth="1"/>
    <col min="15" max="15" width="16.33203125" style="1" bestFit="1" customWidth="1"/>
    <col min="16" max="16384" width="9.109375" style="1"/>
  </cols>
  <sheetData>
    <row r="1" spans="1:15" ht="67.5" customHeight="1" x14ac:dyDescent="0.25">
      <c r="K1" s="23" t="s">
        <v>20</v>
      </c>
      <c r="L1" s="23"/>
      <c r="M1" s="23"/>
      <c r="N1" s="23"/>
      <c r="O1" s="23"/>
    </row>
    <row r="2" spans="1:15" ht="39" customHeight="1" x14ac:dyDescent="0.25">
      <c r="A2" s="24" t="s">
        <v>21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39" customHeight="1" x14ac:dyDescent="0.25">
      <c r="A3" s="25" t="s">
        <v>0</v>
      </c>
      <c r="B3" s="25" t="s">
        <v>1</v>
      </c>
      <c r="C3" s="25" t="s">
        <v>2</v>
      </c>
      <c r="D3" s="25" t="s">
        <v>3</v>
      </c>
      <c r="E3" s="25" t="s">
        <v>4</v>
      </c>
      <c r="F3" s="25" t="s">
        <v>5</v>
      </c>
      <c r="G3" s="25"/>
      <c r="H3" s="25"/>
      <c r="I3" s="2"/>
      <c r="J3" s="2"/>
      <c r="K3" s="26" t="s">
        <v>6</v>
      </c>
      <c r="L3" s="26"/>
      <c r="M3" s="26"/>
      <c r="N3" s="27" t="s">
        <v>7</v>
      </c>
      <c r="O3" s="27"/>
    </row>
    <row r="4" spans="1:15" ht="144" customHeight="1" x14ac:dyDescent="0.25">
      <c r="A4" s="25"/>
      <c r="B4" s="25"/>
      <c r="C4" s="25"/>
      <c r="D4" s="25"/>
      <c r="E4" s="25"/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3" t="s">
        <v>16</v>
      </c>
      <c r="O4" s="3" t="s">
        <v>17</v>
      </c>
    </row>
    <row r="5" spans="1:15" s="4" customFormat="1" ht="15.6" x14ac:dyDescent="0.3">
      <c r="A5" s="5">
        <v>1</v>
      </c>
      <c r="B5" s="32" t="s">
        <v>23</v>
      </c>
      <c r="C5" s="33" t="s">
        <v>36</v>
      </c>
      <c r="D5" s="34" t="s">
        <v>24</v>
      </c>
      <c r="E5" s="6">
        <v>519</v>
      </c>
      <c r="F5" s="10">
        <v>61</v>
      </c>
      <c r="G5" s="11">
        <v>58.87</v>
      </c>
      <c r="H5" s="10">
        <v>65</v>
      </c>
      <c r="I5" s="10"/>
      <c r="J5" s="10"/>
      <c r="K5" s="10">
        <f t="shared" ref="K5:K16" si="0">AVERAGE(F5:H5)</f>
        <v>61.623333333333335</v>
      </c>
      <c r="L5" s="12">
        <f t="shared" ref="L5:L9" si="1">SQRT(((SUM((POWER(H5-K5,2)),(POWER(G5-K5,2)),(POWER(F5-K5,2)))/(COLUMNS(F5:H5)-1))))</f>
        <v>3.1121750165010549</v>
      </c>
      <c r="M5" s="12">
        <f t="shared" ref="M5:M9" si="2">L5/K5*100</f>
        <v>5.0503191699589793</v>
      </c>
      <c r="N5" s="13">
        <f t="shared" ref="N5:N9" si="3">K5</f>
        <v>61.623333333333335</v>
      </c>
      <c r="O5" s="13">
        <f t="shared" ref="O5:O9" si="4">N5*E5</f>
        <v>31982.510000000002</v>
      </c>
    </row>
    <row r="6" spans="1:15" s="4" customFormat="1" ht="15.6" x14ac:dyDescent="0.25">
      <c r="A6" s="5">
        <v>2</v>
      </c>
      <c r="B6" s="30" t="s">
        <v>25</v>
      </c>
      <c r="C6" s="33" t="s">
        <v>36</v>
      </c>
      <c r="D6" s="34" t="s">
        <v>24</v>
      </c>
      <c r="E6" s="6">
        <v>616</v>
      </c>
      <c r="F6" s="10">
        <v>58.2</v>
      </c>
      <c r="G6" s="11">
        <v>55.58</v>
      </c>
      <c r="H6" s="10">
        <v>60.7</v>
      </c>
      <c r="I6" s="10"/>
      <c r="J6" s="10"/>
      <c r="K6" s="10">
        <f t="shared" si="0"/>
        <v>58.160000000000004</v>
      </c>
      <c r="L6" s="12">
        <f t="shared" si="1"/>
        <v>2.5602343642721483</v>
      </c>
      <c r="M6" s="12">
        <f t="shared" si="2"/>
        <v>4.4020535836866372</v>
      </c>
      <c r="N6" s="13">
        <f t="shared" si="3"/>
        <v>58.160000000000004</v>
      </c>
      <c r="O6" s="13">
        <f t="shared" si="4"/>
        <v>35826.560000000005</v>
      </c>
    </row>
    <row r="7" spans="1:15" s="4" customFormat="1" ht="15.6" x14ac:dyDescent="0.3">
      <c r="A7" s="5">
        <v>3</v>
      </c>
      <c r="B7" s="31" t="s">
        <v>26</v>
      </c>
      <c r="C7" s="33" t="s">
        <v>36</v>
      </c>
      <c r="D7" s="34" t="s">
        <v>24</v>
      </c>
      <c r="E7" s="6">
        <v>367</v>
      </c>
      <c r="F7" s="10">
        <v>62.3</v>
      </c>
      <c r="G7" s="11">
        <v>63.75</v>
      </c>
      <c r="H7" s="10">
        <v>64.5</v>
      </c>
      <c r="I7" s="10"/>
      <c r="J7" s="10"/>
      <c r="K7" s="10">
        <f t="shared" si="0"/>
        <v>63.516666666666673</v>
      </c>
      <c r="L7" s="12">
        <f t="shared" si="1"/>
        <v>1.1184066046538428</v>
      </c>
      <c r="M7" s="12">
        <f t="shared" si="2"/>
        <v>1.7608080891952391</v>
      </c>
      <c r="N7" s="13">
        <f t="shared" si="3"/>
        <v>63.516666666666673</v>
      </c>
      <c r="O7" s="13">
        <f t="shared" si="4"/>
        <v>23310.616666666669</v>
      </c>
    </row>
    <row r="8" spans="1:15" s="4" customFormat="1" ht="15.6" x14ac:dyDescent="0.3">
      <c r="A8" s="5">
        <v>4</v>
      </c>
      <c r="B8" s="31" t="s">
        <v>27</v>
      </c>
      <c r="C8" s="33" t="s">
        <v>36</v>
      </c>
      <c r="D8" s="34" t="s">
        <v>24</v>
      </c>
      <c r="E8" s="6">
        <v>1221</v>
      </c>
      <c r="F8" s="10">
        <v>140</v>
      </c>
      <c r="G8" s="11">
        <v>138.56</v>
      </c>
      <c r="H8" s="10">
        <v>140</v>
      </c>
      <c r="I8" s="10"/>
      <c r="J8" s="10"/>
      <c r="K8" s="10">
        <f t="shared" si="0"/>
        <v>139.52000000000001</v>
      </c>
      <c r="L8" s="12">
        <f t="shared" si="1"/>
        <v>0.83138438763305977</v>
      </c>
      <c r="M8" s="12">
        <f t="shared" si="2"/>
        <v>0.59588903930121828</v>
      </c>
      <c r="N8" s="13">
        <f t="shared" si="3"/>
        <v>139.52000000000001</v>
      </c>
      <c r="O8" s="13">
        <f t="shared" si="4"/>
        <v>170353.92000000001</v>
      </c>
    </row>
    <row r="9" spans="1:15" s="4" customFormat="1" ht="21" customHeight="1" x14ac:dyDescent="0.3">
      <c r="A9" s="5">
        <v>5</v>
      </c>
      <c r="B9" s="9" t="s">
        <v>28</v>
      </c>
      <c r="C9" s="33" t="s">
        <v>36</v>
      </c>
      <c r="D9" s="34" t="s">
        <v>24</v>
      </c>
      <c r="E9" s="6">
        <v>412</v>
      </c>
      <c r="F9" s="10">
        <v>48.6</v>
      </c>
      <c r="G9" s="11">
        <v>47.15</v>
      </c>
      <c r="H9" s="10">
        <v>46.9</v>
      </c>
      <c r="I9" s="10"/>
      <c r="J9" s="10"/>
      <c r="K9" s="10">
        <f t="shared" si="0"/>
        <v>47.550000000000004</v>
      </c>
      <c r="L9" s="12">
        <f t="shared" si="1"/>
        <v>0.91787798753429251</v>
      </c>
      <c r="M9" s="12">
        <f t="shared" si="2"/>
        <v>1.9303427708397318</v>
      </c>
      <c r="N9" s="13">
        <f t="shared" si="3"/>
        <v>47.550000000000004</v>
      </c>
      <c r="O9" s="13">
        <f t="shared" si="4"/>
        <v>19590.600000000002</v>
      </c>
    </row>
    <row r="10" spans="1:15" s="4" customFormat="1" ht="21" customHeight="1" x14ac:dyDescent="0.3">
      <c r="A10" s="5">
        <v>6</v>
      </c>
      <c r="B10" s="9" t="s">
        <v>29</v>
      </c>
      <c r="C10" s="33" t="s">
        <v>36</v>
      </c>
      <c r="D10" s="34" t="s">
        <v>24</v>
      </c>
      <c r="E10" s="6">
        <v>412</v>
      </c>
      <c r="F10" s="10">
        <v>55.6</v>
      </c>
      <c r="G10" s="11">
        <v>50.65</v>
      </c>
      <c r="H10" s="10">
        <v>55.7</v>
      </c>
      <c r="I10" s="10"/>
      <c r="J10" s="10"/>
      <c r="K10" s="10">
        <f t="shared" si="0"/>
        <v>53.983333333333327</v>
      </c>
      <c r="L10" s="12">
        <f t="shared" ref="L10:L16" si="5">SQRT(((SUM((POWER(H10-K10,2)),(POWER(G10-K10,2)),(POWER(F10-K10,2)))/(COLUMNS(F10:H10)-1))))</f>
        <v>2.8871843261789412</v>
      </c>
      <c r="M10" s="12">
        <f t="shared" ref="M10:M16" si="6">L10/K10*100</f>
        <v>5.3482883473521605</v>
      </c>
      <c r="N10" s="13">
        <f t="shared" ref="N10:N16" si="7">K10</f>
        <v>53.983333333333327</v>
      </c>
      <c r="O10" s="13">
        <f t="shared" ref="O10:O16" si="8">N10*E10</f>
        <v>22241.133333333331</v>
      </c>
    </row>
    <row r="11" spans="1:15" s="4" customFormat="1" ht="21" customHeight="1" x14ac:dyDescent="0.3">
      <c r="A11" s="5">
        <v>7</v>
      </c>
      <c r="B11" s="31" t="s">
        <v>30</v>
      </c>
      <c r="C11" s="33" t="s">
        <v>36</v>
      </c>
      <c r="D11" s="34" t="s">
        <v>24</v>
      </c>
      <c r="E11" s="6">
        <v>1271</v>
      </c>
      <c r="F11" s="10">
        <v>33.799999999999997</v>
      </c>
      <c r="G11" s="11">
        <v>31.44</v>
      </c>
      <c r="H11" s="10">
        <v>32.5</v>
      </c>
      <c r="I11" s="10"/>
      <c r="J11" s="10"/>
      <c r="K11" s="10">
        <f t="shared" si="0"/>
        <v>32.58</v>
      </c>
      <c r="L11" s="12">
        <f t="shared" si="5"/>
        <v>1.1820321484629743</v>
      </c>
      <c r="M11" s="12">
        <f t="shared" si="6"/>
        <v>3.6280913089716829</v>
      </c>
      <c r="N11" s="13">
        <f t="shared" si="7"/>
        <v>32.58</v>
      </c>
      <c r="O11" s="13">
        <f t="shared" si="8"/>
        <v>41409.18</v>
      </c>
    </row>
    <row r="12" spans="1:15" s="4" customFormat="1" ht="21" customHeight="1" x14ac:dyDescent="0.3">
      <c r="A12" s="5">
        <v>8</v>
      </c>
      <c r="B12" s="31" t="s">
        <v>31</v>
      </c>
      <c r="C12" s="33" t="s">
        <v>36</v>
      </c>
      <c r="D12" s="34" t="s">
        <v>24</v>
      </c>
      <c r="E12" s="6">
        <v>1190</v>
      </c>
      <c r="F12" s="10">
        <v>178.8</v>
      </c>
      <c r="G12" s="11">
        <v>176.25</v>
      </c>
      <c r="H12" s="10">
        <v>180.2</v>
      </c>
      <c r="I12" s="10"/>
      <c r="J12" s="10"/>
      <c r="K12" s="10">
        <f t="shared" si="0"/>
        <v>178.41666666666666</v>
      </c>
      <c r="L12" s="12">
        <f t="shared" si="5"/>
        <v>2.0027065020449997</v>
      </c>
      <c r="M12" s="12">
        <f t="shared" si="6"/>
        <v>1.1224884644810835</v>
      </c>
      <c r="N12" s="13">
        <f t="shared" si="7"/>
        <v>178.41666666666666</v>
      </c>
      <c r="O12" s="13">
        <f t="shared" si="8"/>
        <v>212315.83333333331</v>
      </c>
    </row>
    <row r="13" spans="1:15" s="4" customFormat="1" ht="21" customHeight="1" x14ac:dyDescent="0.3">
      <c r="A13" s="5">
        <v>9</v>
      </c>
      <c r="B13" s="31" t="s">
        <v>32</v>
      </c>
      <c r="C13" s="33" t="s">
        <v>36</v>
      </c>
      <c r="D13" s="34" t="s">
        <v>24</v>
      </c>
      <c r="E13" s="6">
        <v>336</v>
      </c>
      <c r="F13" s="10">
        <v>75.8</v>
      </c>
      <c r="G13" s="11">
        <v>69</v>
      </c>
      <c r="H13" s="10">
        <v>78</v>
      </c>
      <c r="I13" s="10"/>
      <c r="J13" s="10"/>
      <c r="K13" s="10">
        <f t="shared" si="0"/>
        <v>74.266666666666666</v>
      </c>
      <c r="L13" s="12">
        <f t="shared" si="5"/>
        <v>4.6918368826434413</v>
      </c>
      <c r="M13" s="12">
        <f t="shared" si="6"/>
        <v>6.3175541507766262</v>
      </c>
      <c r="N13" s="13">
        <f t="shared" si="7"/>
        <v>74.266666666666666</v>
      </c>
      <c r="O13" s="13">
        <f t="shared" si="8"/>
        <v>24953.599999999999</v>
      </c>
    </row>
    <row r="14" spans="1:15" s="4" customFormat="1" ht="21" customHeight="1" x14ac:dyDescent="0.3">
      <c r="A14" s="5">
        <v>10</v>
      </c>
      <c r="B14" s="31" t="s">
        <v>33</v>
      </c>
      <c r="C14" s="33" t="s">
        <v>36</v>
      </c>
      <c r="D14" s="34" t="s">
        <v>24</v>
      </c>
      <c r="E14" s="6">
        <v>1531</v>
      </c>
      <c r="F14" s="10">
        <v>72.599999999999994</v>
      </c>
      <c r="G14" s="11">
        <v>74.599999999999994</v>
      </c>
      <c r="H14" s="10">
        <v>78.900000000000006</v>
      </c>
      <c r="I14" s="10"/>
      <c r="J14" s="10"/>
      <c r="K14" s="10">
        <f t="shared" si="0"/>
        <v>75.36666666666666</v>
      </c>
      <c r="L14" s="12">
        <f t="shared" si="5"/>
        <v>3.219213154380022</v>
      </c>
      <c r="M14" s="12">
        <f t="shared" si="6"/>
        <v>4.2714017970544305</v>
      </c>
      <c r="N14" s="13">
        <f t="shared" si="7"/>
        <v>75.36666666666666</v>
      </c>
      <c r="O14" s="13">
        <f t="shared" si="8"/>
        <v>115386.36666666665</v>
      </c>
    </row>
    <row r="15" spans="1:15" s="4" customFormat="1" ht="21" customHeight="1" x14ac:dyDescent="0.3">
      <c r="A15" s="5">
        <v>11</v>
      </c>
      <c r="B15" s="9" t="s">
        <v>34</v>
      </c>
      <c r="C15" s="33" t="s">
        <v>36</v>
      </c>
      <c r="D15" s="34" t="s">
        <v>24</v>
      </c>
      <c r="E15" s="6">
        <v>2929</v>
      </c>
      <c r="F15" s="10">
        <v>53</v>
      </c>
      <c r="G15" s="11">
        <v>52.51</v>
      </c>
      <c r="H15" s="10">
        <v>58.5</v>
      </c>
      <c r="I15" s="10"/>
      <c r="J15" s="10"/>
      <c r="K15" s="10">
        <f t="shared" si="0"/>
        <v>54.669999999999995</v>
      </c>
      <c r="L15" s="12">
        <f t="shared" si="5"/>
        <v>3.3259134083737063</v>
      </c>
      <c r="M15" s="12">
        <f t="shared" si="6"/>
        <v>6.0836169898915431</v>
      </c>
      <c r="N15" s="13">
        <f t="shared" si="7"/>
        <v>54.669999999999995</v>
      </c>
      <c r="O15" s="13">
        <f t="shared" si="8"/>
        <v>160128.43</v>
      </c>
    </row>
    <row r="16" spans="1:15" s="4" customFormat="1" ht="21" customHeight="1" x14ac:dyDescent="0.3">
      <c r="A16" s="5">
        <v>12</v>
      </c>
      <c r="B16" s="31" t="s">
        <v>35</v>
      </c>
      <c r="C16" s="33" t="s">
        <v>36</v>
      </c>
      <c r="D16" s="34" t="s">
        <v>24</v>
      </c>
      <c r="E16" s="6">
        <v>3697</v>
      </c>
      <c r="F16" s="10">
        <v>98.6</v>
      </c>
      <c r="G16" s="11">
        <v>95.1</v>
      </c>
      <c r="H16" s="10">
        <v>101.5</v>
      </c>
      <c r="I16" s="10"/>
      <c r="J16" s="10"/>
      <c r="K16" s="10">
        <f t="shared" si="0"/>
        <v>98.399999999999991</v>
      </c>
      <c r="L16" s="12">
        <f t="shared" si="5"/>
        <v>3.2046840717924159</v>
      </c>
      <c r="M16" s="12">
        <f t="shared" si="6"/>
        <v>3.2567927558866021</v>
      </c>
      <c r="N16" s="13">
        <f t="shared" si="7"/>
        <v>98.399999999999991</v>
      </c>
      <c r="O16" s="13">
        <f t="shared" si="8"/>
        <v>363784.8</v>
      </c>
    </row>
    <row r="17" spans="1:15" s="4" customFormat="1" ht="21" customHeight="1" x14ac:dyDescent="0.3">
      <c r="A17" s="5"/>
      <c r="B17" s="9"/>
      <c r="C17" s="7"/>
      <c r="D17" s="8"/>
      <c r="E17" s="9"/>
      <c r="F17" s="10"/>
      <c r="G17" s="11"/>
      <c r="H17" s="10"/>
      <c r="I17" s="10"/>
      <c r="J17" s="10"/>
      <c r="K17" s="10"/>
      <c r="L17" s="12"/>
      <c r="M17" s="12"/>
      <c r="N17" s="13"/>
      <c r="O17" s="13">
        <f>SUM(O5:O16)</f>
        <v>1221283.55</v>
      </c>
    </row>
    <row r="18" spans="1:15" s="4" customFormat="1" ht="21" customHeight="1" x14ac:dyDescent="0.3">
      <c r="A18" s="5"/>
    </row>
    <row r="19" spans="1:15" ht="15.75" customHeight="1" x14ac:dyDescent="0.25">
      <c r="A19" s="28" t="s">
        <v>18</v>
      </c>
      <c r="B19" s="28"/>
      <c r="C19" s="28"/>
      <c r="D19" s="28"/>
      <c r="E19" s="28"/>
      <c r="F19" s="28"/>
      <c r="G19" s="28"/>
      <c r="H19" s="28"/>
      <c r="I19" s="14"/>
      <c r="J19" s="14"/>
      <c r="K19" s="13">
        <f>O17</f>
        <v>1221283.55</v>
      </c>
      <c r="L19" s="15" t="s">
        <v>19</v>
      </c>
      <c r="M19" s="15"/>
      <c r="N19" s="15"/>
      <c r="O19" s="16"/>
    </row>
    <row r="20" spans="1:15" ht="15.75" customHeight="1" x14ac:dyDescent="0.3">
      <c r="A20" s="29" t="s">
        <v>22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ht="15.6" x14ac:dyDescent="0.3">
      <c r="A21" s="23"/>
      <c r="B21" s="23"/>
      <c r="C21" s="23"/>
      <c r="D21" s="23"/>
      <c r="E21" s="17"/>
      <c r="F21" s="18"/>
      <c r="G21" s="19"/>
      <c r="H21" s="20"/>
      <c r="I21" s="20"/>
      <c r="J21" s="20"/>
      <c r="K21" s="21"/>
      <c r="L21" s="21"/>
      <c r="M21" s="21"/>
      <c r="N21" s="21"/>
      <c r="O21" s="21"/>
    </row>
    <row r="22" spans="1:15" ht="15.6" x14ac:dyDescent="0.3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spans="1:15" ht="15.6" x14ac:dyDescent="0.3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5" spans="1:15" x14ac:dyDescent="0.25">
      <c r="K25" s="22"/>
    </row>
  </sheetData>
  <mergeCells count="13">
    <mergeCell ref="A19:H19"/>
    <mergeCell ref="A20:O20"/>
    <mergeCell ref="A21:D21"/>
    <mergeCell ref="K1:O1"/>
    <mergeCell ref="A2:O2"/>
    <mergeCell ref="A3:A4"/>
    <mergeCell ref="B3:B4"/>
    <mergeCell ref="C3:C4"/>
    <mergeCell ref="D3:D4"/>
    <mergeCell ref="E3:E4"/>
    <mergeCell ref="F3:H3"/>
    <mergeCell ref="K3:M3"/>
    <mergeCell ref="N3:O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PC-2</cp:lastModifiedBy>
  <cp:revision>3</cp:revision>
  <dcterms:created xsi:type="dcterms:W3CDTF">2014-05-19T23:28:21Z</dcterms:created>
  <dcterms:modified xsi:type="dcterms:W3CDTF">2022-06-10T12:40:01Z</dcterms:modified>
</cp:coreProperties>
</file>