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1" i="1" l="1"/>
  <c r="L11" i="1" s="1"/>
  <c r="M11" i="1" s="1"/>
  <c r="N11" i="1" s="1"/>
  <c r="K12" i="1"/>
  <c r="L12" i="1" s="1"/>
  <c r="M12" i="1" s="1"/>
  <c r="N12" i="1" s="1"/>
  <c r="K13" i="1"/>
  <c r="L13" i="1" s="1"/>
  <c r="M13" i="1" s="1"/>
  <c r="N13" i="1" s="1"/>
  <c r="K14" i="1"/>
  <c r="L14" i="1" s="1"/>
  <c r="M14" i="1" s="1"/>
  <c r="N14" i="1" s="1"/>
  <c r="K15" i="1"/>
  <c r="L15" i="1" s="1"/>
  <c r="M15" i="1" s="1"/>
  <c r="N15" i="1" s="1"/>
  <c r="K16" i="1"/>
  <c r="L16" i="1" s="1"/>
  <c r="M16" i="1" s="1"/>
  <c r="N16" i="1" s="1"/>
  <c r="K17" i="1"/>
  <c r="L17" i="1" s="1"/>
  <c r="M17" i="1" s="1"/>
  <c r="N17" i="1" s="1"/>
  <c r="K18" i="1"/>
  <c r="L18" i="1" s="1"/>
  <c r="M18" i="1" s="1"/>
  <c r="N18" i="1" s="1"/>
  <c r="K19" i="1"/>
  <c r="L19" i="1" s="1"/>
  <c r="M19" i="1" s="1"/>
  <c r="N19" i="1" s="1"/>
  <c r="K20" i="1"/>
  <c r="L20" i="1" s="1"/>
  <c r="M20" i="1" s="1"/>
  <c r="N20" i="1" s="1"/>
  <c r="K21" i="1"/>
  <c r="L21" i="1" s="1"/>
  <c r="M21" i="1" s="1"/>
  <c r="N21" i="1" s="1"/>
  <c r="K22" i="1"/>
  <c r="L22" i="1" s="1"/>
  <c r="M22" i="1" s="1"/>
  <c r="N22" i="1" s="1"/>
  <c r="K23" i="1"/>
  <c r="L23" i="1" s="1"/>
  <c r="M23" i="1" s="1"/>
  <c r="N23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10" i="1" l="1"/>
  <c r="K10" i="1"/>
  <c r="L10" i="1" s="1"/>
  <c r="M10" i="1" s="1"/>
  <c r="N10" i="1" s="1"/>
  <c r="N24" i="1" s="1"/>
  <c r="I10" i="1" l="1"/>
  <c r="J10" i="1" s="1"/>
</calcChain>
</file>

<file path=xl/sharedStrings.xml><?xml version="1.0" encoding="utf-8"?>
<sst xmlns="http://schemas.openxmlformats.org/spreadsheetml/2006/main" count="49" uniqueCount="36">
  <si>
    <t>№</t>
  </si>
  <si>
    <t>Наименование предмета контракта</t>
  </si>
  <si>
    <t>Ед. изм</t>
  </si>
  <si>
    <t>Кол-во</t>
  </si>
  <si>
    <t>Источник информации о цене (руб./ед.изм.)</t>
  </si>
  <si>
    <t>Однородность совокупности значений выявленных цен, используемых в расчете НМЦК**</t>
  </si>
  <si>
    <t>НМЦК, определенная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</si>
  <si>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</si>
  <si>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</si>
  <si>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64"/>
        <rFont val="Times New Roman"/>
      </rPr>
      <t xml:space="preserve">                                     (не должен превышать 33%)</t>
    </r>
  </si>
  <si>
    <r>
      <rPr>
        <b/>
        <sz val="10"/>
        <color indexed="64"/>
        <rFont val="Times New Roman"/>
      </rPr>
      <t>Расчет НМЦК по формуле</t>
    </r>
    <r>
      <rPr>
        <sz val="10"/>
        <color indexed="64"/>
        <rFont val="Times New Roman"/>
      </rPr>
      <t xml:space="preserve">                             v - количество (объем) закупаемого товара                                                                                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</si>
  <si>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</si>
  <si>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(вниз) до сотых долей после запятой (руб.)</t>
  </si>
  <si>
    <t>НМЦК с учетом округления цены за единицу (руб.)**</t>
  </si>
  <si>
    <t>Обоснование начальной максимальной цены 
к запросу котировок в электронной форме на поставку учебно литературы</t>
  </si>
  <si>
    <t>В результате проведенного расчета Н(М)ЦК, составила, руб.:</t>
  </si>
  <si>
    <t xml:space="preserve">. </t>
  </si>
  <si>
    <t>экз.</t>
  </si>
  <si>
    <t>Горецкий. Прописи к азбуке. В четырех частях. Ч1, 2022 год издания</t>
  </si>
  <si>
    <t>Горецкий. Прописи к азбуке. В четырех частях. Ч2, 2022 год издания</t>
  </si>
  <si>
    <t>Горецкий. Прописи к азбуке. В четырех частях. Ч3, 2022 год издания</t>
  </si>
  <si>
    <t>Горецкий. Прописи к азбуке. В четырех частях. Ч4, 2022 год издания</t>
  </si>
  <si>
    <t>Биболетова. Английский с удовольствием. 3 класс, 2022 год издания</t>
  </si>
  <si>
    <t>Биболетова. Английский язык. 4 класс, 2022 год издания</t>
  </si>
  <si>
    <t>Атанасян. Геометрия. 7-9, 2022 год издания</t>
  </si>
  <si>
    <t>Боголюбов. Обществознание. 6 класс, 2022 год издания</t>
  </si>
  <si>
    <t>Юдовская. Всеобщая история. История нового времени. 8 класс, 2022 год издания</t>
  </si>
  <si>
    <t>Пасечник. Биология. 8 класс, 2022 год издания</t>
  </si>
  <si>
    <t>Андреев. История России. 8 класс. Конец XVII-XVIII века. 2022 год издания</t>
  </si>
  <si>
    <t>Агибалова. История средних веков. 6 класс, 2022 год издания</t>
  </si>
  <si>
    <t>Алексеев. География. 7 класс, 2022 год издания</t>
  </si>
  <si>
    <t>Перышкин. Физика. 8 класс, 2022 год издания</t>
  </si>
  <si>
    <t xml:space="preserve">КП2 № 2 от _____.2022г, </t>
  </si>
  <si>
    <t xml:space="preserve">КП3 № 3 от _____2022г, </t>
  </si>
  <si>
    <t xml:space="preserve">КП1 № 1 от ___2022г,
</t>
  </si>
  <si>
    <r>
      <t xml:space="preserve">                           </t>
    </r>
    <r>
      <rPr>
        <sz val="11"/>
        <color theme="1"/>
        <rFont val="Times New Roman"/>
        <family val="1"/>
        <charset val="204"/>
      </rPr>
      <t xml:space="preserve">             «УТВЕРЖДАЮ»
 Директор
МАОУ «Гамовская средняя школа»
___________  Микова Г.М.
 «19» апреля 2022 г.</t>
    </r>
    <r>
      <rPr>
        <sz val="11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</si>
</sst>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0"/>
      <color indexed="64"/>
      <name val="Times New Roman"/>
    </font>
    <font>
      <sz val="10"/>
      <color theme="1"/>
      <name val="Times New Roman"/>
    </font>
    <font>
      <sz val="10"/>
      <color indexed="64"/>
      <name val="Times New Roman"/>
    </font>
    <font>
      <b/>
      <sz val="10"/>
      <color theme="1"/>
      <name val="Times New Roman"/>
    </font>
    <font>
      <sz val="10"/>
      <name val="Times New Roman"/>
    </font>
    <font>
      <i/>
      <sz val="10"/>
      <color indexed="64"/>
      <name val="Times New Roman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2" fillId="0" borderId="2" xfId="0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0" fontId="3" fillId="0" borderId="2" xfId="0" applyFont="1" applyBorder="1"/>
    <xf numFmtId="4" fontId="5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9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8</xdr:row>
      <xdr:rowOff>628649</xdr:rowOff>
    </xdr:from>
    <xdr:to>
      <xdr:col>8</xdr:col>
      <xdr:colOff>0</xdr:colOff>
      <xdr:row>8</xdr:row>
      <xdr:rowOff>981075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457825" y="1752599"/>
          <a:ext cx="1019174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8</xdr:row>
      <xdr:rowOff>952500</xdr:rowOff>
    </xdr:from>
    <xdr:to>
      <xdr:col>10</xdr:col>
      <xdr:colOff>0</xdr:colOff>
      <xdr:row>8</xdr:row>
      <xdr:rowOff>1304925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7620000" y="2076450"/>
          <a:ext cx="10287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8</xdr:row>
      <xdr:rowOff>704849</xdr:rowOff>
    </xdr:from>
    <xdr:to>
      <xdr:col>8</xdr:col>
      <xdr:colOff>704849</xdr:colOff>
      <xdr:row>8</xdr:row>
      <xdr:rowOff>1143000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6696075" y="1466849"/>
          <a:ext cx="695325" cy="438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57150</xdr:colOff>
      <xdr:row>8</xdr:row>
      <xdr:rowOff>2085975</xdr:rowOff>
    </xdr:from>
    <xdr:to>
      <xdr:col>11</xdr:col>
      <xdr:colOff>9525</xdr:colOff>
      <xdr:row>8</xdr:row>
      <xdr:rowOff>2457449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8296274" y="2847975"/>
          <a:ext cx="12858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304800</xdr:colOff>
      <xdr:row>8</xdr:row>
      <xdr:rowOff>1238250</xdr:rowOff>
    </xdr:from>
    <xdr:to>
      <xdr:col>10</xdr:col>
      <xdr:colOff>457200</xdr:colOff>
      <xdr:row>8</xdr:row>
      <xdr:rowOff>1466850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8953500" y="2362199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topLeftCell="A20" zoomScale="120" zoomScaleNormal="120" workbookViewId="0">
      <selection sqref="A1:N26"/>
    </sheetView>
  </sheetViews>
  <sheetFormatPr defaultRowHeight="15" x14ac:dyDescent="0.25"/>
  <cols>
    <col min="1" max="1" width="6.85546875" customWidth="1"/>
    <col min="2" max="2" width="22.85546875" customWidth="1"/>
    <col min="3" max="3" width="12.5703125" customWidth="1"/>
    <col min="4" max="4" width="10.7109375" customWidth="1"/>
    <col min="5" max="5" width="11.28515625" customWidth="1"/>
    <col min="6" max="6" width="12.85546875" customWidth="1"/>
    <col min="7" max="7" width="11.7109375" customWidth="1"/>
    <col min="8" max="8" width="13.85546875" customWidth="1"/>
    <col min="9" max="9" width="12.5703125" customWidth="1"/>
    <col min="10" max="10" width="11" customWidth="1"/>
    <col min="11" max="11" width="20" customWidth="1"/>
    <col min="12" max="12" width="10.5703125" customWidth="1"/>
    <col min="13" max="13" width="10.85546875" bestFit="1" customWidth="1"/>
    <col min="14" max="14" width="14" customWidth="1"/>
  </cols>
  <sheetData>
    <row r="1" spans="1:14" ht="39" customHeight="1" x14ac:dyDescent="0.25">
      <c r="B1" s="9"/>
      <c r="C1" s="9"/>
      <c r="D1" s="9"/>
      <c r="E1" s="9"/>
      <c r="F1" s="9"/>
      <c r="G1" s="9"/>
      <c r="H1" s="9"/>
      <c r="I1" s="9"/>
      <c r="J1" s="9"/>
      <c r="K1" s="29" t="s">
        <v>35</v>
      </c>
      <c r="L1" s="30"/>
      <c r="M1" s="30"/>
      <c r="N1" s="1"/>
    </row>
    <row r="2" spans="1:14" s="9" customFormat="1" ht="39" customHeight="1" x14ac:dyDescent="0.25">
      <c r="K2" s="30"/>
      <c r="L2" s="30"/>
      <c r="M2" s="30"/>
      <c r="N2" s="1"/>
    </row>
    <row r="3" spans="1:14" x14ac:dyDescent="0.25">
      <c r="K3" s="31"/>
      <c r="L3" s="31"/>
      <c r="M3" s="31"/>
    </row>
    <row r="4" spans="1:14" s="9" customFormat="1" x14ac:dyDescent="0.25">
      <c r="K4" s="31"/>
      <c r="L4" s="31"/>
      <c r="M4" s="31"/>
    </row>
    <row r="5" spans="1:14" s="9" customFormat="1" ht="37.5" customHeight="1" x14ac:dyDescent="0.3">
      <c r="D5" s="32" t="s">
        <v>14</v>
      </c>
      <c r="E5" s="32"/>
      <c r="F5" s="32"/>
      <c r="G5" s="32"/>
      <c r="H5" s="32"/>
      <c r="I5" s="32"/>
      <c r="J5" s="32"/>
      <c r="K5" s="32"/>
      <c r="L5" s="8"/>
      <c r="M5" s="8"/>
    </row>
    <row r="6" spans="1:14" s="9" customFormat="1" x14ac:dyDescent="0.25">
      <c r="K6" s="8"/>
      <c r="L6" s="8"/>
      <c r="M6" s="8"/>
    </row>
    <row r="8" spans="1:14" ht="41.25" customHeight="1" x14ac:dyDescent="0.25">
      <c r="A8" s="33" t="s">
        <v>0</v>
      </c>
      <c r="B8" s="34" t="s">
        <v>1</v>
      </c>
      <c r="C8" s="34" t="s">
        <v>2</v>
      </c>
      <c r="D8" s="34" t="s">
        <v>3</v>
      </c>
      <c r="E8" s="34" t="s">
        <v>4</v>
      </c>
      <c r="F8" s="34"/>
      <c r="G8" s="34"/>
      <c r="H8" s="35" t="s">
        <v>5</v>
      </c>
      <c r="I8" s="35"/>
      <c r="J8" s="35"/>
      <c r="K8" s="36" t="s">
        <v>6</v>
      </c>
      <c r="L8" s="37"/>
      <c r="M8" s="37"/>
      <c r="N8" s="38"/>
    </row>
    <row r="9" spans="1:14" ht="204.75" customHeight="1" x14ac:dyDescent="0.25">
      <c r="A9" s="33"/>
      <c r="B9" s="34"/>
      <c r="C9" s="34"/>
      <c r="D9" s="34"/>
      <c r="E9" s="14" t="s">
        <v>34</v>
      </c>
      <c r="F9" s="14" t="s">
        <v>32</v>
      </c>
      <c r="G9" s="15" t="s">
        <v>33</v>
      </c>
      <c r="H9" s="2" t="s">
        <v>7</v>
      </c>
      <c r="I9" s="2" t="s">
        <v>8</v>
      </c>
      <c r="J9" s="2" t="s">
        <v>9</v>
      </c>
      <c r="K9" s="3" t="s">
        <v>10</v>
      </c>
      <c r="L9" s="4" t="s">
        <v>11</v>
      </c>
      <c r="M9" s="4" t="s">
        <v>12</v>
      </c>
      <c r="N9" s="4" t="s">
        <v>13</v>
      </c>
    </row>
    <row r="10" spans="1:14" ht="38.25" x14ac:dyDescent="0.25">
      <c r="A10" s="18">
        <v>1</v>
      </c>
      <c r="B10" s="11" t="s">
        <v>18</v>
      </c>
      <c r="C10" s="12" t="s">
        <v>17</v>
      </c>
      <c r="D10" s="13">
        <v>160</v>
      </c>
      <c r="E10" s="17">
        <v>128.30000000000001</v>
      </c>
      <c r="F10" s="16">
        <v>111.36</v>
      </c>
      <c r="G10" s="16">
        <v>134.72</v>
      </c>
      <c r="H10" s="16">
        <f>(E10+F10+G10)/3</f>
        <v>124.79333333333334</v>
      </c>
      <c r="I10" s="5">
        <f>SQRT(((SUM((POWER(E10-H10,2)),(POWER(F10-H10,2)),(POWER(G10-H10,2)))/(COLUMNS(E10:G10)-1))))</f>
        <v>12.068344266440752</v>
      </c>
      <c r="J10" s="5">
        <f>I10/H10*100</f>
        <v>9.6706642447038451</v>
      </c>
      <c r="K10" s="6">
        <f>((D10/3)*(SUM(E10:G10)))</f>
        <v>19966.933333333334</v>
      </c>
      <c r="L10" s="6">
        <f>K10/D10</f>
        <v>124.79333333333334</v>
      </c>
      <c r="M10" s="6">
        <f>L10</f>
        <v>124.79333333333334</v>
      </c>
      <c r="N10" s="6">
        <f>M10*D10</f>
        <v>19966.933333333334</v>
      </c>
    </row>
    <row r="11" spans="1:14" s="10" customFormat="1" ht="38.25" x14ac:dyDescent="0.25">
      <c r="A11" s="18">
        <v>2</v>
      </c>
      <c r="B11" s="11" t="s">
        <v>19</v>
      </c>
      <c r="C11" s="12" t="s">
        <v>17</v>
      </c>
      <c r="D11" s="13">
        <v>160</v>
      </c>
      <c r="E11" s="17">
        <v>128.30000000000001</v>
      </c>
      <c r="F11" s="16">
        <v>111.36</v>
      </c>
      <c r="G11" s="16">
        <v>134.72</v>
      </c>
      <c r="H11" s="16">
        <f t="shared" ref="H11:H23" si="0">(E11+F11+G11)/3</f>
        <v>124.79333333333334</v>
      </c>
      <c r="I11" s="5">
        <f t="shared" ref="I11:I23" si="1">SQRT(((SUM((POWER(E11-H11,2)),(POWER(F11-H11,2)),(POWER(G11-H11,2)))/(COLUMNS(E11:G11)-1))))</f>
        <v>12.068344266440752</v>
      </c>
      <c r="J11" s="5">
        <f t="shared" ref="J11:J23" si="2">I11/H11*100</f>
        <v>9.6706642447038451</v>
      </c>
      <c r="K11" s="6">
        <f t="shared" ref="K11:K23" si="3">((D11/3)*(SUM(E11:G11)))</f>
        <v>19966.933333333334</v>
      </c>
      <c r="L11" s="6">
        <f t="shared" ref="L11:L23" si="4">K11/D11</f>
        <v>124.79333333333334</v>
      </c>
      <c r="M11" s="6">
        <f t="shared" ref="M11:M23" si="5">L11</f>
        <v>124.79333333333334</v>
      </c>
      <c r="N11" s="6">
        <f t="shared" ref="N11:N23" si="6">M11*D11</f>
        <v>19966.933333333334</v>
      </c>
    </row>
    <row r="12" spans="1:14" s="10" customFormat="1" ht="38.25" x14ac:dyDescent="0.25">
      <c r="A12" s="18">
        <v>3</v>
      </c>
      <c r="B12" s="11" t="s">
        <v>20</v>
      </c>
      <c r="C12" s="12" t="s">
        <v>17</v>
      </c>
      <c r="D12" s="13">
        <v>160</v>
      </c>
      <c r="E12" s="17">
        <v>128.30000000000001</v>
      </c>
      <c r="F12" s="16">
        <v>111.36</v>
      </c>
      <c r="G12" s="16">
        <v>134.72</v>
      </c>
      <c r="H12" s="16">
        <f t="shared" si="0"/>
        <v>124.79333333333334</v>
      </c>
      <c r="I12" s="5">
        <f t="shared" si="1"/>
        <v>12.068344266440752</v>
      </c>
      <c r="J12" s="5">
        <f t="shared" si="2"/>
        <v>9.6706642447038451</v>
      </c>
      <c r="K12" s="6">
        <f t="shared" si="3"/>
        <v>19966.933333333334</v>
      </c>
      <c r="L12" s="6">
        <f t="shared" si="4"/>
        <v>124.79333333333334</v>
      </c>
      <c r="M12" s="6">
        <f t="shared" si="5"/>
        <v>124.79333333333334</v>
      </c>
      <c r="N12" s="6">
        <f t="shared" si="6"/>
        <v>19966.933333333334</v>
      </c>
    </row>
    <row r="13" spans="1:14" s="10" customFormat="1" ht="38.25" x14ac:dyDescent="0.25">
      <c r="A13" s="18">
        <v>4</v>
      </c>
      <c r="B13" s="11" t="s">
        <v>21</v>
      </c>
      <c r="C13" s="12" t="s">
        <v>17</v>
      </c>
      <c r="D13" s="13">
        <v>160</v>
      </c>
      <c r="E13" s="17">
        <v>128.30000000000001</v>
      </c>
      <c r="F13" s="16">
        <v>111.36</v>
      </c>
      <c r="G13" s="16">
        <v>134.72</v>
      </c>
      <c r="H13" s="16">
        <f t="shared" si="0"/>
        <v>124.79333333333334</v>
      </c>
      <c r="I13" s="5">
        <f t="shared" si="1"/>
        <v>12.068344266440752</v>
      </c>
      <c r="J13" s="5">
        <f t="shared" si="2"/>
        <v>9.6706642447038451</v>
      </c>
      <c r="K13" s="6">
        <f t="shared" si="3"/>
        <v>19966.933333333334</v>
      </c>
      <c r="L13" s="6">
        <f t="shared" si="4"/>
        <v>124.79333333333334</v>
      </c>
      <c r="M13" s="6">
        <f t="shared" si="5"/>
        <v>124.79333333333334</v>
      </c>
      <c r="N13" s="6">
        <f t="shared" si="6"/>
        <v>19966.933333333334</v>
      </c>
    </row>
    <row r="14" spans="1:14" s="10" customFormat="1" ht="41.25" customHeight="1" x14ac:dyDescent="0.25">
      <c r="A14" s="18">
        <v>5</v>
      </c>
      <c r="B14" s="11" t="s">
        <v>22</v>
      </c>
      <c r="C14" s="12" t="s">
        <v>17</v>
      </c>
      <c r="D14" s="13">
        <v>25</v>
      </c>
      <c r="E14" s="16">
        <v>765.7</v>
      </c>
      <c r="F14" s="16">
        <v>796.8</v>
      </c>
      <c r="G14" s="16">
        <v>803.99</v>
      </c>
      <c r="H14" s="16">
        <f t="shared" si="0"/>
        <v>788.82999999999993</v>
      </c>
      <c r="I14" s="5">
        <f t="shared" si="1"/>
        <v>20.351208809306605</v>
      </c>
      <c r="J14" s="5">
        <f t="shared" si="2"/>
        <v>2.5799232799597638</v>
      </c>
      <c r="K14" s="6">
        <f t="shared" si="3"/>
        <v>19720.75</v>
      </c>
      <c r="L14" s="6">
        <f t="shared" si="4"/>
        <v>788.83</v>
      </c>
      <c r="M14" s="6">
        <f t="shared" si="5"/>
        <v>788.83</v>
      </c>
      <c r="N14" s="6">
        <f t="shared" si="6"/>
        <v>19720.75</v>
      </c>
    </row>
    <row r="15" spans="1:14" s="10" customFormat="1" ht="39.75" customHeight="1" x14ac:dyDescent="0.25">
      <c r="A15" s="18">
        <v>6</v>
      </c>
      <c r="B15" s="11" t="s">
        <v>23</v>
      </c>
      <c r="C15" s="12" t="s">
        <v>17</v>
      </c>
      <c r="D15" s="13">
        <v>140</v>
      </c>
      <c r="E15" s="16">
        <v>773.4</v>
      </c>
      <c r="F15" s="16">
        <v>804.48</v>
      </c>
      <c r="G15" s="16">
        <v>812.07</v>
      </c>
      <c r="H15" s="16">
        <f t="shared" si="0"/>
        <v>796.65000000000009</v>
      </c>
      <c r="I15" s="5">
        <f t="shared" si="1"/>
        <v>20.489604681398845</v>
      </c>
      <c r="J15" s="5">
        <f t="shared" si="2"/>
        <v>2.5719707125335898</v>
      </c>
      <c r="K15" s="6">
        <f t="shared" si="3"/>
        <v>111531</v>
      </c>
      <c r="L15" s="6">
        <f t="shared" si="4"/>
        <v>796.65</v>
      </c>
      <c r="M15" s="6">
        <f t="shared" si="5"/>
        <v>796.65</v>
      </c>
      <c r="N15" s="6">
        <f t="shared" si="6"/>
        <v>111531</v>
      </c>
    </row>
    <row r="16" spans="1:14" s="10" customFormat="1" ht="25.5" x14ac:dyDescent="0.25">
      <c r="A16" s="18">
        <v>7</v>
      </c>
      <c r="B16" s="11" t="s">
        <v>24</v>
      </c>
      <c r="C16" s="12" t="s">
        <v>17</v>
      </c>
      <c r="D16" s="13">
        <v>30</v>
      </c>
      <c r="E16" s="16">
        <v>765.7</v>
      </c>
      <c r="F16" s="16">
        <v>796.8</v>
      </c>
      <c r="G16" s="16">
        <v>803.99</v>
      </c>
      <c r="H16" s="16">
        <f t="shared" si="0"/>
        <v>788.82999999999993</v>
      </c>
      <c r="I16" s="5">
        <f t="shared" si="1"/>
        <v>20.351208809306605</v>
      </c>
      <c r="J16" s="5">
        <f t="shared" si="2"/>
        <v>2.5799232799597638</v>
      </c>
      <c r="K16" s="6">
        <f t="shared" si="3"/>
        <v>23664.899999999998</v>
      </c>
      <c r="L16" s="6">
        <f t="shared" si="4"/>
        <v>788.82999999999993</v>
      </c>
      <c r="M16" s="6">
        <f t="shared" si="5"/>
        <v>788.82999999999993</v>
      </c>
      <c r="N16" s="6">
        <f t="shared" si="6"/>
        <v>23664.899999999998</v>
      </c>
    </row>
    <row r="17" spans="1:14" s="10" customFormat="1" ht="38.25" x14ac:dyDescent="0.25">
      <c r="A17" s="18">
        <v>8</v>
      </c>
      <c r="B17" s="11" t="s">
        <v>25</v>
      </c>
      <c r="C17" s="12" t="s">
        <v>17</v>
      </c>
      <c r="D17" s="13">
        <v>30</v>
      </c>
      <c r="E17" s="16">
        <v>884.1</v>
      </c>
      <c r="F17" s="16">
        <v>756.48</v>
      </c>
      <c r="G17" s="16">
        <v>928.31</v>
      </c>
      <c r="H17" s="16">
        <f t="shared" si="0"/>
        <v>856.29666666666662</v>
      </c>
      <c r="I17" s="5">
        <f t="shared" si="1"/>
        <v>89.225311618023099</v>
      </c>
      <c r="J17" s="5">
        <f t="shared" si="2"/>
        <v>10.419906451972226</v>
      </c>
      <c r="K17" s="6">
        <f t="shared" si="3"/>
        <v>25688.899999999998</v>
      </c>
      <c r="L17" s="6">
        <f t="shared" si="4"/>
        <v>856.29666666666662</v>
      </c>
      <c r="M17" s="6">
        <f t="shared" si="5"/>
        <v>856.29666666666662</v>
      </c>
      <c r="N17" s="6">
        <f t="shared" si="6"/>
        <v>25688.899999999998</v>
      </c>
    </row>
    <row r="18" spans="1:14" s="10" customFormat="1" ht="51" x14ac:dyDescent="0.25">
      <c r="A18" s="18">
        <v>9</v>
      </c>
      <c r="B18" s="11" t="s">
        <v>26</v>
      </c>
      <c r="C18" s="12" t="s">
        <v>17</v>
      </c>
      <c r="D18" s="13">
        <v>27</v>
      </c>
      <c r="E18" s="16">
        <v>901.4</v>
      </c>
      <c r="F18" s="16">
        <v>770.88</v>
      </c>
      <c r="G18" s="16">
        <v>946.47</v>
      </c>
      <c r="H18" s="16">
        <f t="shared" si="0"/>
        <v>872.91666666666663</v>
      </c>
      <c r="I18" s="5">
        <f t="shared" si="1"/>
        <v>91.194502210019948</v>
      </c>
      <c r="J18" s="5">
        <f t="shared" si="2"/>
        <v>10.447102878474841</v>
      </c>
      <c r="K18" s="6">
        <f t="shared" si="3"/>
        <v>23568.75</v>
      </c>
      <c r="L18" s="6">
        <f t="shared" si="4"/>
        <v>872.91666666666663</v>
      </c>
      <c r="M18" s="6">
        <f t="shared" si="5"/>
        <v>872.91666666666663</v>
      </c>
      <c r="N18" s="6">
        <f t="shared" si="6"/>
        <v>23568.75</v>
      </c>
    </row>
    <row r="19" spans="1:14" s="10" customFormat="1" ht="25.5" x14ac:dyDescent="0.25">
      <c r="A19" s="18">
        <v>10</v>
      </c>
      <c r="B19" s="11" t="s">
        <v>27</v>
      </c>
      <c r="C19" s="12" t="s">
        <v>17</v>
      </c>
      <c r="D19" s="13">
        <v>30</v>
      </c>
      <c r="E19" s="16">
        <v>270.10000000000002</v>
      </c>
      <c r="F19" s="16">
        <v>736.32</v>
      </c>
      <c r="G19" s="16">
        <v>283.61</v>
      </c>
      <c r="H19" s="16">
        <f t="shared" si="0"/>
        <v>430.01000000000005</v>
      </c>
      <c r="I19" s="5">
        <f t="shared" si="1"/>
        <v>265.35823352592621</v>
      </c>
      <c r="J19" s="5">
        <f t="shared" si="2"/>
        <v>61.709781987843584</v>
      </c>
      <c r="K19" s="6">
        <f t="shared" si="3"/>
        <v>12900.300000000003</v>
      </c>
      <c r="L19" s="6">
        <f t="shared" si="4"/>
        <v>430.0100000000001</v>
      </c>
      <c r="M19" s="6">
        <f t="shared" si="5"/>
        <v>430.0100000000001</v>
      </c>
      <c r="N19" s="6">
        <f t="shared" si="6"/>
        <v>12900.300000000003</v>
      </c>
    </row>
    <row r="20" spans="1:14" s="10" customFormat="1" ht="38.25" x14ac:dyDescent="0.25">
      <c r="A20" s="18">
        <v>11</v>
      </c>
      <c r="B20" s="11" t="s">
        <v>28</v>
      </c>
      <c r="C20" s="12" t="s">
        <v>17</v>
      </c>
      <c r="D20" s="13">
        <v>20</v>
      </c>
      <c r="E20" s="16">
        <v>658.4</v>
      </c>
      <c r="F20" s="16">
        <v>563.52</v>
      </c>
      <c r="G20" s="16">
        <v>691.32</v>
      </c>
      <c r="H20" s="16">
        <f t="shared" si="0"/>
        <v>637.74666666666678</v>
      </c>
      <c r="I20" s="5">
        <f t="shared" si="1"/>
        <v>66.356085880146196</v>
      </c>
      <c r="J20" s="5">
        <f t="shared" si="2"/>
        <v>10.404771886456407</v>
      </c>
      <c r="K20" s="6">
        <f t="shared" si="3"/>
        <v>12754.933333333336</v>
      </c>
      <c r="L20" s="6">
        <f t="shared" si="4"/>
        <v>637.74666666666678</v>
      </c>
      <c r="M20" s="6">
        <f t="shared" si="5"/>
        <v>637.74666666666678</v>
      </c>
      <c r="N20" s="6">
        <f t="shared" si="6"/>
        <v>12754.933333333336</v>
      </c>
    </row>
    <row r="21" spans="1:14" s="10" customFormat="1" ht="38.25" x14ac:dyDescent="0.25">
      <c r="A21" s="18">
        <v>12</v>
      </c>
      <c r="B21" s="11" t="s">
        <v>29</v>
      </c>
      <c r="C21" s="12" t="s">
        <v>17</v>
      </c>
      <c r="D21" s="13">
        <v>30</v>
      </c>
      <c r="E21" s="16">
        <v>899.8</v>
      </c>
      <c r="F21" s="16">
        <v>769.92</v>
      </c>
      <c r="G21" s="16">
        <v>944.79</v>
      </c>
      <c r="H21" s="16">
        <f t="shared" si="0"/>
        <v>871.50333333333322</v>
      </c>
      <c r="I21" s="5">
        <f t="shared" si="1"/>
        <v>90.804213742168002</v>
      </c>
      <c r="J21" s="5">
        <f t="shared" si="2"/>
        <v>10.419261782380026</v>
      </c>
      <c r="K21" s="6">
        <f t="shared" si="3"/>
        <v>26145.1</v>
      </c>
      <c r="L21" s="6">
        <f t="shared" si="4"/>
        <v>871.50333333333333</v>
      </c>
      <c r="M21" s="6">
        <f t="shared" si="5"/>
        <v>871.50333333333333</v>
      </c>
      <c r="N21" s="6">
        <f t="shared" si="6"/>
        <v>26145.1</v>
      </c>
    </row>
    <row r="22" spans="1:14" s="10" customFormat="1" ht="25.5" x14ac:dyDescent="0.25">
      <c r="A22" s="18">
        <v>13</v>
      </c>
      <c r="B22" s="11" t="s">
        <v>30</v>
      </c>
      <c r="C22" s="12" t="s">
        <v>17</v>
      </c>
      <c r="D22" s="13">
        <v>125</v>
      </c>
      <c r="E22" s="16">
        <v>901.4</v>
      </c>
      <c r="F22" s="16">
        <v>770.88</v>
      </c>
      <c r="G22" s="16">
        <v>946.47</v>
      </c>
      <c r="H22" s="16">
        <f t="shared" si="0"/>
        <v>872.91666666666663</v>
      </c>
      <c r="I22" s="5">
        <f t="shared" si="1"/>
        <v>91.194502210019948</v>
      </c>
      <c r="J22" s="5">
        <f t="shared" si="2"/>
        <v>10.447102878474841</v>
      </c>
      <c r="K22" s="6">
        <f t="shared" si="3"/>
        <v>109114.58333333333</v>
      </c>
      <c r="L22" s="6">
        <f t="shared" si="4"/>
        <v>872.91666666666663</v>
      </c>
      <c r="M22" s="6">
        <f t="shared" si="5"/>
        <v>872.91666666666663</v>
      </c>
      <c r="N22" s="6">
        <f t="shared" si="6"/>
        <v>109114.58333333333</v>
      </c>
    </row>
    <row r="23" spans="1:14" s="10" customFormat="1" ht="25.5" x14ac:dyDescent="0.25">
      <c r="A23" s="18">
        <v>14</v>
      </c>
      <c r="B23" s="11" t="s">
        <v>31</v>
      </c>
      <c r="C23" s="12" t="s">
        <v>17</v>
      </c>
      <c r="D23" s="13">
        <v>25</v>
      </c>
      <c r="E23" s="16">
        <v>823</v>
      </c>
      <c r="F23" s="16">
        <v>703.68</v>
      </c>
      <c r="G23" s="16">
        <v>864.15</v>
      </c>
      <c r="H23" s="16">
        <f t="shared" si="0"/>
        <v>796.94333333333327</v>
      </c>
      <c r="I23" s="5">
        <f t="shared" si="1"/>
        <v>83.347871198569536</v>
      </c>
      <c r="J23" s="5">
        <f t="shared" si="2"/>
        <v>10.458443870777455</v>
      </c>
      <c r="K23" s="6">
        <f t="shared" si="3"/>
        <v>19923.583333333336</v>
      </c>
      <c r="L23" s="6">
        <f t="shared" si="4"/>
        <v>796.94333333333338</v>
      </c>
      <c r="M23" s="6">
        <f t="shared" si="5"/>
        <v>796.94333333333338</v>
      </c>
      <c r="N23" s="6">
        <f t="shared" si="6"/>
        <v>19923.583333333336</v>
      </c>
    </row>
    <row r="24" spans="1:14" ht="26.25" customHeight="1" x14ac:dyDescent="0.25">
      <c r="A24" s="23" t="s">
        <v>15</v>
      </c>
      <c r="B24" s="24"/>
      <c r="C24" s="24"/>
      <c r="D24" s="24"/>
      <c r="E24" s="24"/>
      <c r="F24" s="24"/>
      <c r="G24" s="24"/>
      <c r="H24" s="19"/>
      <c r="I24" s="19"/>
      <c r="J24" s="19"/>
      <c r="K24" s="20"/>
      <c r="L24" s="21"/>
      <c r="M24" s="21"/>
      <c r="N24" s="22">
        <f>SUM(N10:N23)</f>
        <v>464880.53333333327</v>
      </c>
    </row>
    <row r="25" spans="1:14" ht="27.75" customHeight="1" x14ac:dyDescent="0.25">
      <c r="A25" s="25" t="s">
        <v>16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7"/>
      <c r="M25" s="7"/>
      <c r="N25" s="7"/>
    </row>
    <row r="26" spans="1:14" ht="15.7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5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</sheetData>
  <mergeCells count="12">
    <mergeCell ref="A24:G24"/>
    <mergeCell ref="A25:K25"/>
    <mergeCell ref="A27:M27"/>
    <mergeCell ref="K1:M4"/>
    <mergeCell ref="D5:K5"/>
    <mergeCell ref="A8:A9"/>
    <mergeCell ref="B8:B9"/>
    <mergeCell ref="C8:C9"/>
    <mergeCell ref="D8:D9"/>
    <mergeCell ref="E8:G8"/>
    <mergeCell ref="H8:J8"/>
    <mergeCell ref="K8:N8"/>
  </mergeCells>
  <pageMargins left="0.7" right="0.7" top="0.75" bottom="0.75" header="0.3" footer="0.3"/>
  <pageSetup paperSize="9" scale="72" fitToHeight="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buch2</cp:lastModifiedBy>
  <cp:revision>1</cp:revision>
  <cp:lastPrinted>2022-04-18T08:27:08Z</cp:lastPrinted>
  <dcterms:created xsi:type="dcterms:W3CDTF">2006-09-28T05:33:49Z</dcterms:created>
  <dcterms:modified xsi:type="dcterms:W3CDTF">2022-04-18T08:27:36Z</dcterms:modified>
</cp:coreProperties>
</file>