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3\Desktop\МУП Междуреченский водоканал\ЖБИ\"/>
    </mc:Choice>
  </mc:AlternateContent>
  <bookViews>
    <workbookView xWindow="0" yWindow="0" windowWidth="17115" windowHeight="6015"/>
  </bookViews>
  <sheets>
    <sheet name="Расчет цены" sheetId="2" r:id="rId1"/>
  </sheets>
  <definedNames>
    <definedName name="_xlnm.Print_Area" localSheetId="0">'Расчет цены'!$A$1:$R$32</definedName>
  </definedNames>
  <calcPr calcId="162913"/>
</workbook>
</file>

<file path=xl/calcChain.xml><?xml version="1.0" encoding="utf-8"?>
<calcChain xmlns="http://schemas.openxmlformats.org/spreadsheetml/2006/main">
  <c r="R15" i="2" l="1"/>
  <c r="R14" i="2"/>
  <c r="R13" i="2"/>
  <c r="R12" i="2"/>
  <c r="R11" i="2"/>
  <c r="R10" i="2"/>
  <c r="R9" i="2"/>
  <c r="R8" i="2"/>
  <c r="R7" i="2"/>
  <c r="E24" i="2" l="1"/>
  <c r="G24" i="2"/>
  <c r="F24" i="2"/>
  <c r="O22" i="2" l="1"/>
  <c r="P22" i="2" s="1"/>
  <c r="L22" i="2"/>
  <c r="Q22" i="2" s="1"/>
  <c r="R22" i="2" s="1"/>
  <c r="O21" i="2"/>
  <c r="P21" i="2" s="1"/>
  <c r="Q21" i="2"/>
  <c r="R21" i="2" s="1"/>
  <c r="O20" i="2"/>
  <c r="P20" i="2" s="1"/>
  <c r="Q20" i="2"/>
  <c r="R20" i="2" s="1"/>
  <c r="O19" i="2"/>
  <c r="P19" i="2" s="1"/>
  <c r="Q19" i="2"/>
  <c r="R19" i="2" s="1"/>
  <c r="O18" i="2"/>
  <c r="P18" i="2" s="1"/>
  <c r="Q18" i="2"/>
  <c r="R18" i="2" s="1"/>
  <c r="O17" i="2"/>
  <c r="P17" i="2" s="1"/>
  <c r="Q17" i="2"/>
  <c r="R17" i="2" s="1"/>
  <c r="O16" i="2"/>
  <c r="P16" i="2" s="1"/>
  <c r="M16" i="2"/>
  <c r="N16" i="2" s="1"/>
  <c r="O23" i="2"/>
  <c r="P23" i="2" s="1"/>
  <c r="L23" i="2"/>
  <c r="Q23" i="2" s="1"/>
  <c r="R23" i="2" s="1"/>
  <c r="O15" i="2"/>
  <c r="P15" i="2" s="1"/>
  <c r="L15" i="2"/>
  <c r="Q15" i="2" s="1"/>
  <c r="O14" i="2"/>
  <c r="P14" i="2" s="1"/>
  <c r="L14" i="2"/>
  <c r="Q14" i="2" s="1"/>
  <c r="O13" i="2"/>
  <c r="P13" i="2" s="1"/>
  <c r="L13" i="2"/>
  <c r="Q13" i="2" s="1"/>
  <c r="O12" i="2"/>
  <c r="P12" i="2" s="1"/>
  <c r="L12" i="2"/>
  <c r="Q12" i="2" s="1"/>
  <c r="M14" i="2" l="1"/>
  <c r="N14" i="2" s="1"/>
  <c r="M20" i="2"/>
  <c r="N20" i="2" s="1"/>
  <c r="M19" i="2"/>
  <c r="N19" i="2" s="1"/>
  <c r="M18" i="2"/>
  <c r="N18" i="2" s="1"/>
  <c r="M22" i="2"/>
  <c r="N22" i="2" s="1"/>
  <c r="M17" i="2"/>
  <c r="N17" i="2" s="1"/>
  <c r="M21" i="2"/>
  <c r="N21" i="2" s="1"/>
  <c r="Q16" i="2"/>
  <c r="R16" i="2" s="1"/>
  <c r="M13" i="2"/>
  <c r="N13" i="2" s="1"/>
  <c r="M12" i="2"/>
  <c r="N12" i="2" s="1"/>
  <c r="M23" i="2"/>
  <c r="N23" i="2" s="1"/>
  <c r="M15" i="2"/>
  <c r="N15" i="2" s="1"/>
  <c r="O10" i="2"/>
  <c r="P10" i="2" s="1"/>
  <c r="L10" i="2"/>
  <c r="M10" i="2" s="1"/>
  <c r="N10" i="2" s="1"/>
  <c r="O9" i="2"/>
  <c r="P9" i="2" s="1"/>
  <c r="L9" i="2"/>
  <c r="M9" i="2" s="1"/>
  <c r="N9" i="2" s="1"/>
  <c r="O8" i="2"/>
  <c r="P8" i="2" s="1"/>
  <c r="L8" i="2"/>
  <c r="M8" i="2" s="1"/>
  <c r="N8" i="2" s="1"/>
  <c r="O11" i="2"/>
  <c r="P11" i="2" s="1"/>
  <c r="L11" i="2"/>
  <c r="M11" i="2" s="1"/>
  <c r="N11" i="2" s="1"/>
  <c r="Q10" i="2" l="1"/>
  <c r="Q9" i="2"/>
  <c r="Q11" i="2"/>
  <c r="Q8" i="2"/>
  <c r="O7" i="2" l="1"/>
  <c r="P7" i="2" s="1"/>
  <c r="L7" i="2"/>
  <c r="M7" i="2" l="1"/>
  <c r="N7" i="2" s="1"/>
  <c r="Q7" i="2"/>
  <c r="R24" i="2" s="1"/>
</calcChain>
</file>

<file path=xl/sharedStrings.xml><?xml version="1.0" encoding="utf-8"?>
<sst xmlns="http://schemas.openxmlformats.org/spreadsheetml/2006/main" count="41" uniqueCount="31">
  <si>
    <t>№</t>
  </si>
  <si>
    <t>Ед. изм</t>
  </si>
  <si>
    <t>Кол-во</t>
  </si>
  <si>
    <t>Среднее квадратичное отклонение</t>
  </si>
  <si>
    <t>Цена за единицу изм. (руб.)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</si>
  <si>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</si>
  <si>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</si>
  <si>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</si>
  <si>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t>Наименование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</si>
  <si>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</si>
  <si>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</si>
  <si>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</si>
  <si>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t>Н(М)ЦД с учетом округления цены за единицу (руб.)</t>
  </si>
  <si>
    <t>Цена за единицу изм. с округлением (руб.)</t>
  </si>
  <si>
    <r>
      <t>Средняя арифметическая цена за единицу     &lt;</t>
    </r>
    <r>
      <rPr>
        <b/>
        <i/>
        <sz val="11"/>
        <color indexed="8"/>
        <rFont val="Times New Roman"/>
        <family val="1"/>
        <charset val="204"/>
      </rPr>
      <t>ц</t>
    </r>
    <r>
      <rPr>
        <b/>
        <sz val="11"/>
        <color indexed="8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</si>
  <si>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</si>
  <si>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  <charset val="204"/>
      </rPr>
      <t>Расчет Н(М)ЦД по формуле</t>
    </r>
    <r>
      <rPr>
        <sz val="11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</si>
  <si>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Коммерческое предложение №1 </t>
  </si>
  <si>
    <t>Коммерческое предложение №2</t>
  </si>
  <si>
    <t>Коммерческое предложение №3</t>
  </si>
  <si>
    <t>Расчет начальной (максимальной) цены договора выполнен  методом сопоставимых рыночных цен (анализа рынка) . Расчет произведен с помощью табличного редактора Microsoft Excel.</t>
  </si>
  <si>
    <t>Кольцо колодца КС 15-9</t>
  </si>
  <si>
    <t>Плита нижняя ПН 15</t>
  </si>
  <si>
    <t xml:space="preserve">Крышка колодца 1ПП 10-2 </t>
  </si>
  <si>
    <t>Плита перекрытия ПП 15-2</t>
  </si>
  <si>
    <t>Кольцо стеновое КС20.9</t>
  </si>
  <si>
    <t xml:space="preserve">Плита днищ колодцев ПН 10 </t>
  </si>
  <si>
    <t xml:space="preserve">Кольцо стеновое КС 10-9 </t>
  </si>
  <si>
    <t xml:space="preserve">Плита перекрытия колодца ПП 20-1 </t>
  </si>
  <si>
    <t xml:space="preserve">Плита днищ колодцев ПН 20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</si>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</sst>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0"/>
    <numFmt numFmtId="166" formatCode="0.00000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164" fontId="12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/>
    <xf numFmtId="0" fontId="4" fillId="0" borderId="0" xfId="0" applyFont="1" applyAlignment="1" applyProtection="1">
      <alignment wrapText="1"/>
      <protection locked="0"/>
    </xf>
    <xf numFmtId="165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7" fillId="0" borderId="0" xfId="0" applyFont="1" applyAlignment="1"/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top"/>
    </xf>
    <xf numFmtId="0" fontId="9" fillId="0" borderId="0" xfId="0" applyFont="1" applyFill="1" applyAlignment="1" applyProtection="1">
      <alignment horizontal="right" vertical="center"/>
      <protection locked="0"/>
    </xf>
    <xf numFmtId="0" fontId="7" fillId="0" borderId="0" xfId="0" applyFont="1"/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165" fontId="7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18" fillId="2" borderId="2" xfId="3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5443</xdr:colOff>
      <xdr:row>5</xdr:row>
      <xdr:rowOff>1279072</xdr:rowOff>
    </xdr:from>
    <xdr:to>
      <xdr:col>13</xdr:col>
      <xdr:colOff>938893</xdr:colOff>
      <xdr:row>5</xdr:row>
      <xdr:rowOff>1631497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0979" y="2136322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1025979</xdr:colOff>
      <xdr:row>5</xdr:row>
      <xdr:rowOff>706210</xdr:rowOff>
    </xdr:from>
    <xdr:to>
      <xdr:col>12</xdr:col>
      <xdr:colOff>991961</xdr:colOff>
      <xdr:row>5</xdr:row>
      <xdr:rowOff>1144360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93229" y="156346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236764</xdr:colOff>
      <xdr:row>5</xdr:row>
      <xdr:rowOff>1586592</xdr:rowOff>
    </xdr:from>
    <xdr:to>
      <xdr:col>14</xdr:col>
      <xdr:colOff>1722664</xdr:colOff>
      <xdr:row>5</xdr:row>
      <xdr:rowOff>2068285</xdr:rowOff>
    </xdr:to>
    <xdr:pic>
      <xdr:nvPicPr>
        <xdr:cNvPr id="1027" name="Pictur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4800" y="2443842"/>
          <a:ext cx="1485900" cy="48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5</xdr:row>
      <xdr:rowOff>1400175</xdr:rowOff>
    </xdr:from>
    <xdr:to>
      <xdr:col>14</xdr:col>
      <xdr:colOff>419100</xdr:colOff>
      <xdr:row>5</xdr:row>
      <xdr:rowOff>1628775</xdr:rowOff>
    </xdr:to>
    <xdr:pic>
      <xdr:nvPicPr>
        <xdr:cNvPr id="1028" name="Pictur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G1" zoomScale="70" zoomScaleNormal="70" workbookViewId="0">
      <selection activeCell="R24" sqref="R24"/>
    </sheetView>
  </sheetViews>
  <sheetFormatPr defaultColWidth="9.140625" defaultRowHeight="12.75" x14ac:dyDescent="0.2"/>
  <cols>
    <col min="1" max="1" width="3.140625" style="1" customWidth="1"/>
    <col min="2" max="2" width="15.85546875" style="1" customWidth="1"/>
    <col min="3" max="3" width="5.85546875" style="1" customWidth="1"/>
    <col min="4" max="4" width="10.28515625" style="1" customWidth="1"/>
    <col min="5" max="7" width="11.7109375" style="1" customWidth="1"/>
    <col min="8" max="10" width="11.7109375" style="1" hidden="1" customWidth="1"/>
    <col min="11" max="11" width="11.42578125" style="1" hidden="1" customWidth="1"/>
    <col min="12" max="12" width="15.5703125" style="1" customWidth="1"/>
    <col min="13" max="13" width="15.42578125" style="1" customWidth="1"/>
    <col min="14" max="14" width="14.28515625" style="1" customWidth="1"/>
    <col min="15" max="15" width="31.42578125" style="1" customWidth="1"/>
    <col min="16" max="16" width="11.7109375" style="1" customWidth="1"/>
    <col min="17" max="17" width="13.5703125" style="1" customWidth="1"/>
    <col min="18" max="18" width="14.42578125" style="1" customWidth="1"/>
    <col min="19" max="19" width="13.42578125" style="1" customWidth="1"/>
    <col min="20" max="20" width="4.28515625" style="1" customWidth="1"/>
    <col min="21" max="21" width="8.7109375" style="1" customWidth="1"/>
    <col min="22" max="16384" width="9.140625" style="1"/>
  </cols>
  <sheetData>
    <row r="1" spans="1:18" ht="2.25" customHeight="1" x14ac:dyDescent="0.2"/>
    <row r="2" spans="1:18" ht="63" hidden="1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52.5" hidden="1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24" customHeight="1" x14ac:dyDescent="0.2">
      <c r="A4" s="61" t="s">
        <v>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41.25" customHeight="1" x14ac:dyDescent="0.2">
      <c r="A5" s="62" t="s">
        <v>0</v>
      </c>
      <c r="B5" s="63" t="s">
        <v>8</v>
      </c>
      <c r="C5" s="63" t="s">
        <v>1</v>
      </c>
      <c r="D5" s="63" t="s">
        <v>2</v>
      </c>
      <c r="E5" s="65" t="s">
        <v>17</v>
      </c>
      <c r="F5" s="65" t="s">
        <v>18</v>
      </c>
      <c r="G5" s="65" t="s">
        <v>19</v>
      </c>
      <c r="H5" s="55" t="s">
        <v>5</v>
      </c>
      <c r="I5" s="55"/>
      <c r="J5" s="55"/>
      <c r="K5" s="55" t="s">
        <v>7</v>
      </c>
      <c r="L5" s="64" t="s">
        <v>10</v>
      </c>
      <c r="M5" s="64"/>
      <c r="N5" s="64"/>
      <c r="O5" s="55" t="s">
        <v>11</v>
      </c>
      <c r="P5" s="55"/>
      <c r="Q5" s="55"/>
      <c r="R5" s="55"/>
    </row>
    <row r="6" spans="1:18" ht="146.25" customHeight="1" x14ac:dyDescent="0.2">
      <c r="A6" s="62"/>
      <c r="B6" s="63"/>
      <c r="C6" s="63"/>
      <c r="D6" s="63"/>
      <c r="E6" s="65"/>
      <c r="F6" s="65"/>
      <c r="G6" s="65"/>
      <c r="H6" s="22" t="s">
        <v>6</v>
      </c>
      <c r="I6" s="22" t="s">
        <v>6</v>
      </c>
      <c r="J6" s="22" t="s">
        <v>6</v>
      </c>
      <c r="K6" s="55"/>
      <c r="L6" s="44" t="s">
        <v>14</v>
      </c>
      <c r="M6" s="44" t="s">
        <v>3</v>
      </c>
      <c r="N6" s="23" t="s">
        <v>15</v>
      </c>
      <c r="O6" s="24" t="s">
        <v>16</v>
      </c>
      <c r="P6" s="44" t="s">
        <v>4</v>
      </c>
      <c r="Q6" s="44" t="s">
        <v>13</v>
      </c>
      <c r="R6" s="44" t="s">
        <v>12</v>
      </c>
    </row>
    <row r="7" spans="1:18" s="6" customFormat="1" ht="46.5" customHeight="1" x14ac:dyDescent="0.25">
      <c r="A7" s="25">
        <v>1</v>
      </c>
      <c r="B7" s="26" t="s">
        <v>21</v>
      </c>
      <c r="C7" s="27" t="s">
        <v>30</v>
      </c>
      <c r="D7" s="49">
        <v>10</v>
      </c>
      <c r="E7" s="28">
        <v>9512</v>
      </c>
      <c r="F7" s="28">
        <v>10229</v>
      </c>
      <c r="G7" s="28">
        <v>7400</v>
      </c>
      <c r="H7" s="22"/>
      <c r="I7" s="22"/>
      <c r="J7" s="22"/>
      <c r="K7" s="22"/>
      <c r="L7" s="29">
        <f t="shared" ref="L7:L23" si="0">AVERAGE(E7:G7)</f>
        <v>9047</v>
      </c>
      <c r="M7" s="30">
        <f t="shared" ref="M7:M23" si="1">SQRT(((SUM((POWER(E7-L7,2)),(POWER(F7-L7,2)),(POWER(G7-L7,2)))/(COLUMNS(E7:G7)-1))))</f>
        <v>1470.7069728535321</v>
      </c>
      <c r="N7" s="30">
        <f t="shared" ref="N7:N23" si="2">M7/L7*100</f>
        <v>16.256294604327756</v>
      </c>
      <c r="O7" s="31">
        <f t="shared" ref="O7:O23" si="3">((D7/3)*(SUM(E7:G7)))</f>
        <v>90470</v>
      </c>
      <c r="P7" s="32">
        <f t="shared" ref="P7:P23" si="4">O7/D7</f>
        <v>9047</v>
      </c>
      <c r="Q7" s="31">
        <f>L7</f>
        <v>9047</v>
      </c>
      <c r="R7" s="33">
        <f>D7*Q7</f>
        <v>90470</v>
      </c>
    </row>
    <row r="8" spans="1:18" s="6" customFormat="1" ht="46.5" customHeight="1" x14ac:dyDescent="0.25">
      <c r="A8" s="46">
        <v>2</v>
      </c>
      <c r="B8" s="26" t="s">
        <v>22</v>
      </c>
      <c r="C8" s="27" t="s">
        <v>30</v>
      </c>
      <c r="D8" s="49">
        <v>10</v>
      </c>
      <c r="E8" s="28">
        <v>15995</v>
      </c>
      <c r="F8" s="28">
        <v>15477</v>
      </c>
      <c r="G8" s="28">
        <v>11963</v>
      </c>
      <c r="H8" s="45"/>
      <c r="I8" s="45"/>
      <c r="J8" s="45"/>
      <c r="K8" s="45"/>
      <c r="L8" s="29">
        <f t="shared" si="0"/>
        <v>14478.333333333334</v>
      </c>
      <c r="M8" s="30">
        <f t="shared" si="1"/>
        <v>2193.6857872843443</v>
      </c>
      <c r="N8" s="66">
        <f t="shared" si="2"/>
        <v>15.151507682405969</v>
      </c>
      <c r="O8" s="31">
        <f t="shared" si="3"/>
        <v>144783.33333333334</v>
      </c>
      <c r="P8" s="32">
        <f t="shared" si="4"/>
        <v>14478.333333333334</v>
      </c>
      <c r="Q8" s="31">
        <f t="shared" ref="Q8:Q11" si="5">L8</f>
        <v>14478.333333333334</v>
      </c>
      <c r="R8" s="33">
        <f>D8*Q8</f>
        <v>144783.33333333334</v>
      </c>
    </row>
    <row r="9" spans="1:18" s="6" customFormat="1" ht="46.5" customHeight="1" x14ac:dyDescent="0.25">
      <c r="A9" s="46">
        <v>3</v>
      </c>
      <c r="B9" s="26" t="s">
        <v>23</v>
      </c>
      <c r="C9" s="27" t="s">
        <v>30</v>
      </c>
      <c r="D9" s="49">
        <v>50</v>
      </c>
      <c r="E9" s="28">
        <v>5572</v>
      </c>
      <c r="F9" s="28">
        <v>4193</v>
      </c>
      <c r="G9" s="28">
        <v>4262</v>
      </c>
      <c r="H9" s="45"/>
      <c r="I9" s="45"/>
      <c r="J9" s="45"/>
      <c r="K9" s="45"/>
      <c r="L9" s="29">
        <f t="shared" si="0"/>
        <v>4675.666666666667</v>
      </c>
      <c r="M9" s="30">
        <f t="shared" si="1"/>
        <v>777.01372789245704</v>
      </c>
      <c r="N9" s="30">
        <f t="shared" si="2"/>
        <v>16.618244697208034</v>
      </c>
      <c r="O9" s="31">
        <f t="shared" si="3"/>
        <v>233783.33333333334</v>
      </c>
      <c r="P9" s="32">
        <f t="shared" si="4"/>
        <v>4675.666666666667</v>
      </c>
      <c r="Q9" s="31">
        <f t="shared" si="5"/>
        <v>4675.666666666667</v>
      </c>
      <c r="R9" s="33">
        <f>D9*Q9</f>
        <v>233783.33333333334</v>
      </c>
    </row>
    <row r="10" spans="1:18" s="6" customFormat="1" ht="46.5" customHeight="1" x14ac:dyDescent="0.25">
      <c r="A10" s="46">
        <v>4</v>
      </c>
      <c r="B10" s="26" t="s">
        <v>24</v>
      </c>
      <c r="C10" s="27" t="s">
        <v>30</v>
      </c>
      <c r="D10" s="49">
        <v>30</v>
      </c>
      <c r="E10" s="28">
        <v>12706</v>
      </c>
      <c r="F10" s="28">
        <v>12294</v>
      </c>
      <c r="G10" s="28">
        <v>9692</v>
      </c>
      <c r="H10" s="45"/>
      <c r="I10" s="45"/>
      <c r="J10" s="45"/>
      <c r="K10" s="45"/>
      <c r="L10" s="29">
        <f t="shared" si="0"/>
        <v>11564</v>
      </c>
      <c r="M10" s="30">
        <f t="shared" si="1"/>
        <v>1634.2349892227862</v>
      </c>
      <c r="N10" s="30">
        <f t="shared" si="2"/>
        <v>14.132090878785769</v>
      </c>
      <c r="O10" s="31">
        <f t="shared" si="3"/>
        <v>346920</v>
      </c>
      <c r="P10" s="32">
        <f t="shared" si="4"/>
        <v>11564</v>
      </c>
      <c r="Q10" s="31">
        <f t="shared" si="5"/>
        <v>11564</v>
      </c>
      <c r="R10" s="33">
        <f>D10*Q10</f>
        <v>346920</v>
      </c>
    </row>
    <row r="11" spans="1:18" s="6" customFormat="1" ht="46.5" customHeight="1" x14ac:dyDescent="0.25">
      <c r="A11" s="46">
        <v>5</v>
      </c>
      <c r="B11" s="26" t="s">
        <v>25</v>
      </c>
      <c r="C11" s="27" t="s">
        <v>30</v>
      </c>
      <c r="D11" s="49">
        <v>2</v>
      </c>
      <c r="E11" s="28">
        <v>15963</v>
      </c>
      <c r="F11" s="28">
        <v>14906</v>
      </c>
      <c r="G11" s="28">
        <v>12658</v>
      </c>
      <c r="H11" s="45"/>
      <c r="I11" s="45"/>
      <c r="J11" s="45"/>
      <c r="K11" s="45"/>
      <c r="L11" s="29">
        <f t="shared" si="0"/>
        <v>14509</v>
      </c>
      <c r="M11" s="30">
        <f t="shared" si="1"/>
        <v>1687.8871407768945</v>
      </c>
      <c r="N11" s="30">
        <f t="shared" si="2"/>
        <v>11.63338025209797</v>
      </c>
      <c r="O11" s="31">
        <f t="shared" si="3"/>
        <v>29018</v>
      </c>
      <c r="P11" s="32">
        <f t="shared" si="4"/>
        <v>14509</v>
      </c>
      <c r="Q11" s="31">
        <f t="shared" si="5"/>
        <v>14509</v>
      </c>
      <c r="R11" s="33">
        <f>D11*Q11</f>
        <v>29018</v>
      </c>
    </row>
    <row r="12" spans="1:18" s="6" customFormat="1" ht="46.5" customHeight="1" x14ac:dyDescent="0.25">
      <c r="A12" s="47">
        <v>6</v>
      </c>
      <c r="B12" s="26" t="s">
        <v>26</v>
      </c>
      <c r="C12" s="27" t="s">
        <v>30</v>
      </c>
      <c r="D12" s="49">
        <v>20</v>
      </c>
      <c r="E12" s="28">
        <v>6593</v>
      </c>
      <c r="F12" s="28">
        <v>6098</v>
      </c>
      <c r="G12" s="28">
        <v>4607</v>
      </c>
      <c r="H12" s="48"/>
      <c r="I12" s="48"/>
      <c r="J12" s="48"/>
      <c r="K12" s="48"/>
      <c r="L12" s="29">
        <f t="shared" si="0"/>
        <v>5766</v>
      </c>
      <c r="M12" s="30">
        <f t="shared" si="1"/>
        <v>1033.7876958060585</v>
      </c>
      <c r="N12" s="30">
        <f t="shared" si="2"/>
        <v>17.929026982415166</v>
      </c>
      <c r="O12" s="31">
        <f t="shared" si="3"/>
        <v>115320</v>
      </c>
      <c r="P12" s="32">
        <f t="shared" si="4"/>
        <v>5766</v>
      </c>
      <c r="Q12" s="31">
        <f>L12</f>
        <v>5766</v>
      </c>
      <c r="R12" s="33">
        <f>D12*Q12</f>
        <v>115320</v>
      </c>
    </row>
    <row r="13" spans="1:18" s="6" customFormat="1" ht="46.5" customHeight="1" x14ac:dyDescent="0.25">
      <c r="A13" s="47">
        <v>7</v>
      </c>
      <c r="B13" s="26" t="s">
        <v>27</v>
      </c>
      <c r="C13" s="27" t="s">
        <v>30</v>
      </c>
      <c r="D13" s="49">
        <v>30</v>
      </c>
      <c r="E13" s="28">
        <v>6993</v>
      </c>
      <c r="F13" s="28">
        <v>6546</v>
      </c>
      <c r="G13" s="28">
        <v>5156</v>
      </c>
      <c r="H13" s="48"/>
      <c r="I13" s="48"/>
      <c r="J13" s="48"/>
      <c r="K13" s="48"/>
      <c r="L13" s="29">
        <f t="shared" si="0"/>
        <v>6231.666666666667</v>
      </c>
      <c r="M13" s="30">
        <f t="shared" si="1"/>
        <v>957.99077935715718</v>
      </c>
      <c r="N13" s="30">
        <f t="shared" si="2"/>
        <v>15.372946445955984</v>
      </c>
      <c r="O13" s="31">
        <f t="shared" si="3"/>
        <v>186950</v>
      </c>
      <c r="P13" s="32">
        <f t="shared" si="4"/>
        <v>6231.666666666667</v>
      </c>
      <c r="Q13" s="31">
        <f t="shared" ref="Q13:Q23" si="6">L13</f>
        <v>6231.666666666667</v>
      </c>
      <c r="R13" s="33">
        <f>D13*Q13</f>
        <v>186950</v>
      </c>
    </row>
    <row r="14" spans="1:18" s="6" customFormat="1" ht="46.5" customHeight="1" x14ac:dyDescent="0.25">
      <c r="A14" s="47">
        <v>8</v>
      </c>
      <c r="B14" s="26" t="s">
        <v>28</v>
      </c>
      <c r="C14" s="27" t="s">
        <v>30</v>
      </c>
      <c r="D14" s="49">
        <v>1</v>
      </c>
      <c r="E14" s="28">
        <v>21693</v>
      </c>
      <c r="F14" s="28">
        <v>24190</v>
      </c>
      <c r="G14" s="28">
        <v>15520</v>
      </c>
      <c r="H14" s="48"/>
      <c r="I14" s="48"/>
      <c r="J14" s="48"/>
      <c r="K14" s="48"/>
      <c r="L14" s="29">
        <f t="shared" si="0"/>
        <v>20467.666666666668</v>
      </c>
      <c r="M14" s="30">
        <f t="shared" si="1"/>
        <v>4462.9929793058527</v>
      </c>
      <c r="N14" s="66">
        <f t="shared" si="2"/>
        <v>21.805089226776474</v>
      </c>
      <c r="O14" s="31">
        <f t="shared" si="3"/>
        <v>20467.666666666664</v>
      </c>
      <c r="P14" s="32">
        <f t="shared" si="4"/>
        <v>20467.666666666664</v>
      </c>
      <c r="Q14" s="31">
        <f t="shared" si="6"/>
        <v>20467.666666666668</v>
      </c>
      <c r="R14" s="33">
        <f>D14*Q14</f>
        <v>20467.666666666668</v>
      </c>
    </row>
    <row r="15" spans="1:18" s="6" customFormat="1" ht="46.5" customHeight="1" x14ac:dyDescent="0.25">
      <c r="A15" s="47">
        <v>9</v>
      </c>
      <c r="B15" s="26" t="s">
        <v>29</v>
      </c>
      <c r="C15" s="27" t="s">
        <v>30</v>
      </c>
      <c r="D15" s="49">
        <v>1</v>
      </c>
      <c r="E15" s="28">
        <v>31998</v>
      </c>
      <c r="F15" s="28">
        <v>28437</v>
      </c>
      <c r="G15" s="28">
        <v>23198</v>
      </c>
      <c r="H15" s="48"/>
      <c r="I15" s="48"/>
      <c r="J15" s="48"/>
      <c r="K15" s="48"/>
      <c r="L15" s="29">
        <f t="shared" si="0"/>
        <v>27877.666666666668</v>
      </c>
      <c r="M15" s="30">
        <f t="shared" si="1"/>
        <v>4426.5833702002419</v>
      </c>
      <c r="N15" s="66">
        <f t="shared" si="2"/>
        <v>15.878600684658837</v>
      </c>
      <c r="O15" s="31">
        <f t="shared" si="3"/>
        <v>27877.666666666664</v>
      </c>
      <c r="P15" s="32">
        <f t="shared" si="4"/>
        <v>27877.666666666664</v>
      </c>
      <c r="Q15" s="31">
        <f t="shared" si="6"/>
        <v>27877.666666666668</v>
      </c>
      <c r="R15" s="33">
        <f>D15*Q15</f>
        <v>27877.666666666668</v>
      </c>
    </row>
    <row r="16" spans="1:18" s="6" customFormat="1" ht="46.5" hidden="1" customHeight="1" x14ac:dyDescent="0.25">
      <c r="A16" s="47">
        <v>10</v>
      </c>
      <c r="B16" s="26"/>
      <c r="C16" s="27"/>
      <c r="D16" s="49"/>
      <c r="E16" s="50"/>
      <c r="F16" s="50"/>
      <c r="G16" s="28"/>
      <c r="H16" s="48"/>
      <c r="I16" s="48"/>
      <c r="J16" s="48"/>
      <c r="K16" s="48"/>
      <c r="L16" s="29"/>
      <c r="M16" s="30">
        <f t="shared" si="1"/>
        <v>0</v>
      </c>
      <c r="N16" s="30" t="e">
        <f t="shared" si="2"/>
        <v>#DIV/0!</v>
      </c>
      <c r="O16" s="31">
        <f t="shared" si="3"/>
        <v>0</v>
      </c>
      <c r="P16" s="32" t="e">
        <f t="shared" si="4"/>
        <v>#DIV/0!</v>
      </c>
      <c r="Q16" s="31">
        <f t="shared" si="6"/>
        <v>0</v>
      </c>
      <c r="R16" s="33">
        <f t="shared" ref="R7:R23" si="7">D16*Q16</f>
        <v>0</v>
      </c>
    </row>
    <row r="17" spans="1:18" s="6" customFormat="1" ht="46.5" hidden="1" customHeight="1" x14ac:dyDescent="0.25">
      <c r="A17" s="47">
        <v>11</v>
      </c>
      <c r="B17" s="26"/>
      <c r="C17" s="27"/>
      <c r="D17" s="49"/>
      <c r="E17" s="50"/>
      <c r="F17" s="50"/>
      <c r="G17" s="28"/>
      <c r="H17" s="48"/>
      <c r="I17" s="48"/>
      <c r="J17" s="48"/>
      <c r="K17" s="48"/>
      <c r="L17" s="29"/>
      <c r="M17" s="30">
        <f t="shared" si="1"/>
        <v>0</v>
      </c>
      <c r="N17" s="30" t="e">
        <f t="shared" si="2"/>
        <v>#DIV/0!</v>
      </c>
      <c r="O17" s="31">
        <f t="shared" si="3"/>
        <v>0</v>
      </c>
      <c r="P17" s="32" t="e">
        <f t="shared" si="4"/>
        <v>#DIV/0!</v>
      </c>
      <c r="Q17" s="31">
        <f t="shared" si="6"/>
        <v>0</v>
      </c>
      <c r="R17" s="33">
        <f t="shared" si="7"/>
        <v>0</v>
      </c>
    </row>
    <row r="18" spans="1:18" s="6" customFormat="1" ht="46.5" hidden="1" customHeight="1" x14ac:dyDescent="0.25">
      <c r="A18" s="47">
        <v>12</v>
      </c>
      <c r="B18" s="26"/>
      <c r="C18" s="27"/>
      <c r="D18" s="49"/>
      <c r="E18" s="50"/>
      <c r="F18" s="50"/>
      <c r="G18" s="28"/>
      <c r="H18" s="48"/>
      <c r="I18" s="48"/>
      <c r="J18" s="48"/>
      <c r="K18" s="48"/>
      <c r="L18" s="29"/>
      <c r="M18" s="30">
        <f t="shared" si="1"/>
        <v>0</v>
      </c>
      <c r="N18" s="30" t="e">
        <f t="shared" si="2"/>
        <v>#DIV/0!</v>
      </c>
      <c r="O18" s="31">
        <f t="shared" si="3"/>
        <v>0</v>
      </c>
      <c r="P18" s="32" t="e">
        <f t="shared" si="4"/>
        <v>#DIV/0!</v>
      </c>
      <c r="Q18" s="31">
        <f>L18</f>
        <v>0</v>
      </c>
      <c r="R18" s="33">
        <f t="shared" si="7"/>
        <v>0</v>
      </c>
    </row>
    <row r="19" spans="1:18" s="6" customFormat="1" ht="46.5" hidden="1" customHeight="1" x14ac:dyDescent="0.25">
      <c r="A19" s="47">
        <v>13</v>
      </c>
      <c r="B19" s="26"/>
      <c r="C19" s="27"/>
      <c r="D19" s="49"/>
      <c r="E19" s="50"/>
      <c r="F19" s="50"/>
      <c r="G19" s="28"/>
      <c r="H19" s="48"/>
      <c r="I19" s="48"/>
      <c r="J19" s="48"/>
      <c r="K19" s="48"/>
      <c r="L19" s="29"/>
      <c r="M19" s="30">
        <f t="shared" si="1"/>
        <v>0</v>
      </c>
      <c r="N19" s="30" t="e">
        <f t="shared" si="2"/>
        <v>#DIV/0!</v>
      </c>
      <c r="O19" s="31">
        <f t="shared" si="3"/>
        <v>0</v>
      </c>
      <c r="P19" s="32" t="e">
        <f t="shared" si="4"/>
        <v>#DIV/0!</v>
      </c>
      <c r="Q19" s="31">
        <f t="shared" ref="Q19:Q22" si="8">L19</f>
        <v>0</v>
      </c>
      <c r="R19" s="33">
        <f t="shared" si="7"/>
        <v>0</v>
      </c>
    </row>
    <row r="20" spans="1:18" s="6" customFormat="1" ht="46.5" hidden="1" customHeight="1" x14ac:dyDescent="0.25">
      <c r="A20" s="47">
        <v>14</v>
      </c>
      <c r="B20" s="26"/>
      <c r="C20" s="27"/>
      <c r="D20" s="49"/>
      <c r="E20" s="50"/>
      <c r="F20" s="50"/>
      <c r="G20" s="28"/>
      <c r="H20" s="48"/>
      <c r="I20" s="48"/>
      <c r="J20" s="48"/>
      <c r="K20" s="48"/>
      <c r="L20" s="29"/>
      <c r="M20" s="30">
        <f t="shared" si="1"/>
        <v>0</v>
      </c>
      <c r="N20" s="30" t="e">
        <f t="shared" si="2"/>
        <v>#DIV/0!</v>
      </c>
      <c r="O20" s="31">
        <f t="shared" si="3"/>
        <v>0</v>
      </c>
      <c r="P20" s="32" t="e">
        <f t="shared" si="4"/>
        <v>#DIV/0!</v>
      </c>
      <c r="Q20" s="31">
        <f t="shared" si="8"/>
        <v>0</v>
      </c>
      <c r="R20" s="33">
        <f t="shared" si="7"/>
        <v>0</v>
      </c>
    </row>
    <row r="21" spans="1:18" s="6" customFormat="1" ht="46.5" hidden="1" customHeight="1" x14ac:dyDescent="0.25">
      <c r="A21" s="47">
        <v>15</v>
      </c>
      <c r="B21" s="26"/>
      <c r="C21" s="27"/>
      <c r="D21" s="49"/>
      <c r="E21" s="50"/>
      <c r="F21" s="50"/>
      <c r="G21" s="28"/>
      <c r="H21" s="48"/>
      <c r="I21" s="48"/>
      <c r="J21" s="48"/>
      <c r="K21" s="48"/>
      <c r="L21" s="29"/>
      <c r="M21" s="30">
        <f t="shared" si="1"/>
        <v>0</v>
      </c>
      <c r="N21" s="30" t="e">
        <f t="shared" si="2"/>
        <v>#DIV/0!</v>
      </c>
      <c r="O21" s="31">
        <f t="shared" si="3"/>
        <v>0</v>
      </c>
      <c r="P21" s="32" t="e">
        <f t="shared" si="4"/>
        <v>#DIV/0!</v>
      </c>
      <c r="Q21" s="31">
        <f t="shared" si="8"/>
        <v>0</v>
      </c>
      <c r="R21" s="33">
        <f t="shared" si="7"/>
        <v>0</v>
      </c>
    </row>
    <row r="22" spans="1:18" s="6" customFormat="1" ht="46.5" hidden="1" customHeight="1" x14ac:dyDescent="0.25">
      <c r="A22" s="47">
        <v>16</v>
      </c>
      <c r="B22" s="26"/>
      <c r="C22" s="27"/>
      <c r="D22" s="49"/>
      <c r="E22" s="28"/>
      <c r="F22" s="28"/>
      <c r="G22" s="28"/>
      <c r="H22" s="48"/>
      <c r="I22" s="48"/>
      <c r="J22" s="48"/>
      <c r="K22" s="48"/>
      <c r="L22" s="29" t="e">
        <f t="shared" si="0"/>
        <v>#DIV/0!</v>
      </c>
      <c r="M22" s="30" t="e">
        <f t="shared" si="1"/>
        <v>#DIV/0!</v>
      </c>
      <c r="N22" s="30" t="e">
        <f t="shared" si="2"/>
        <v>#DIV/0!</v>
      </c>
      <c r="O22" s="31">
        <f t="shared" si="3"/>
        <v>0</v>
      </c>
      <c r="P22" s="32" t="e">
        <f t="shared" si="4"/>
        <v>#DIV/0!</v>
      </c>
      <c r="Q22" s="31" t="e">
        <f t="shared" si="8"/>
        <v>#DIV/0!</v>
      </c>
      <c r="R22" s="33" t="e">
        <f t="shared" si="7"/>
        <v>#DIV/0!</v>
      </c>
    </row>
    <row r="23" spans="1:18" s="6" customFormat="1" ht="46.5" hidden="1" customHeight="1" x14ac:dyDescent="0.25">
      <c r="A23" s="47">
        <v>17</v>
      </c>
      <c r="B23" s="26"/>
      <c r="C23" s="27"/>
      <c r="D23" s="49"/>
      <c r="E23" s="28"/>
      <c r="F23" s="28"/>
      <c r="G23" s="28"/>
      <c r="H23" s="48"/>
      <c r="I23" s="48"/>
      <c r="J23" s="48"/>
      <c r="K23" s="48"/>
      <c r="L23" s="29" t="e">
        <f t="shared" si="0"/>
        <v>#DIV/0!</v>
      </c>
      <c r="M23" s="30" t="e">
        <f t="shared" si="1"/>
        <v>#DIV/0!</v>
      </c>
      <c r="N23" s="30" t="e">
        <f t="shared" si="2"/>
        <v>#DIV/0!</v>
      </c>
      <c r="O23" s="31">
        <f t="shared" si="3"/>
        <v>0</v>
      </c>
      <c r="P23" s="32" t="e">
        <f t="shared" si="4"/>
        <v>#DIV/0!</v>
      </c>
      <c r="Q23" s="31" t="e">
        <f t="shared" si="6"/>
        <v>#DIV/0!</v>
      </c>
      <c r="R23" s="33" t="e">
        <f t="shared" si="7"/>
        <v>#DIV/0!</v>
      </c>
    </row>
    <row r="24" spans="1:18" s="6" customFormat="1" ht="15.75" x14ac:dyDescent="0.25">
      <c r="A24" s="34"/>
      <c r="B24" s="35"/>
      <c r="C24" s="36"/>
      <c r="D24" s="37"/>
      <c r="E24" s="37">
        <f>SUM(E7:E15)</f>
        <v>127025</v>
      </c>
      <c r="F24" s="37">
        <f>SUM(F7:F15)</f>
        <v>122370</v>
      </c>
      <c r="G24" s="37">
        <f>SUM(G7:G15)</f>
        <v>94456</v>
      </c>
      <c r="H24" s="38"/>
      <c r="I24" s="38"/>
      <c r="J24" s="38"/>
      <c r="K24" s="38"/>
      <c r="L24" s="39"/>
      <c r="M24" s="40"/>
      <c r="N24" s="40"/>
      <c r="O24" s="38"/>
      <c r="P24" s="41"/>
      <c r="Q24" s="38"/>
      <c r="R24" s="51">
        <f>SUM(R7:R21)</f>
        <v>1195590.0000000002</v>
      </c>
    </row>
    <row r="25" spans="1:18" s="2" customFormat="1" ht="16.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21.75" customHeight="1" x14ac:dyDescent="0.2">
      <c r="A26" s="56" t="s">
        <v>20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5.75" customHeight="1" x14ac:dyDescent="0.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1:18" s="3" customFormat="1" ht="15.75" customHeight="1" x14ac:dyDescent="0.25">
      <c r="A28" s="1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12"/>
      <c r="O28" s="12"/>
      <c r="P28" s="15"/>
      <c r="Q28" s="14"/>
    </row>
    <row r="29" spans="1:18" s="3" customFormat="1" ht="15.75" x14ac:dyDescent="0.25">
      <c r="A29" s="5"/>
      <c r="B29" s="17"/>
      <c r="C29" s="17"/>
      <c r="D29" s="16"/>
      <c r="E29" s="18"/>
      <c r="F29" s="19"/>
      <c r="G29" s="20"/>
      <c r="H29" s="20"/>
      <c r="I29" s="20"/>
      <c r="J29" s="20"/>
      <c r="K29" s="20"/>
      <c r="L29" s="21"/>
      <c r="M29" s="21"/>
      <c r="N29" s="9"/>
      <c r="O29" s="9"/>
      <c r="P29" s="15"/>
      <c r="Q29" s="14"/>
    </row>
    <row r="30" spans="1:18" s="3" customFormat="1" ht="33" customHeight="1" x14ac:dyDescent="0.25">
      <c r="A30" s="5"/>
      <c r="B30" s="52"/>
      <c r="C30" s="52"/>
      <c r="D30" s="52"/>
      <c r="E30" s="52"/>
      <c r="F30" s="52"/>
      <c r="G30" s="20"/>
      <c r="H30" s="20"/>
      <c r="I30" s="20"/>
      <c r="J30" s="20"/>
      <c r="K30" s="20"/>
      <c r="L30" s="21"/>
      <c r="M30" s="21"/>
      <c r="N30" s="9"/>
      <c r="O30" s="9"/>
    </row>
    <row r="31" spans="1:18" ht="19.5" customHeight="1" x14ac:dyDescent="0.25">
      <c r="A31" s="53"/>
      <c r="B31" s="53"/>
      <c r="C31" s="57"/>
      <c r="D31" s="57"/>
      <c r="E31" s="57"/>
      <c r="F31" s="57"/>
      <c r="L31" s="13"/>
      <c r="M31" s="4"/>
      <c r="N31" s="4"/>
      <c r="O31" s="4"/>
    </row>
    <row r="32" spans="1:18" s="3" customFormat="1" ht="15.75" x14ac:dyDescent="0.25">
      <c r="A32" s="54"/>
      <c r="B32" s="54"/>
      <c r="C32" s="54"/>
      <c r="D32" s="6"/>
      <c r="E32" s="7"/>
      <c r="F32" s="8"/>
      <c r="L32" s="11"/>
      <c r="M32" s="12"/>
      <c r="N32" s="12"/>
      <c r="O32" s="12"/>
    </row>
  </sheetData>
  <mergeCells count="20">
    <mergeCell ref="A2:R3"/>
    <mergeCell ref="A4:R4"/>
    <mergeCell ref="A5:A6"/>
    <mergeCell ref="B5:B6"/>
    <mergeCell ref="C5:C6"/>
    <mergeCell ref="D5:D6"/>
    <mergeCell ref="L5:N5"/>
    <mergeCell ref="E5:E6"/>
    <mergeCell ref="F5:F6"/>
    <mergeCell ref="G5:G6"/>
    <mergeCell ref="B30:F30"/>
    <mergeCell ref="A31:B31"/>
    <mergeCell ref="A32:C32"/>
    <mergeCell ref="O5:R5"/>
    <mergeCell ref="A26:R26"/>
    <mergeCell ref="H5:J5"/>
    <mergeCell ref="K5:K6"/>
    <mergeCell ref="C31:F31"/>
    <mergeCell ref="B28:M28"/>
    <mergeCell ref="A25:R25"/>
  </mergeCells>
  <phoneticPr fontId="0" type="noConversion"/>
  <pageMargins left="0.51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???????</dc:creator>
  <cp:lastModifiedBy>PC-3</cp:lastModifiedBy>
  <cp:lastPrinted>2014-11-28T09:17:07Z</cp:lastPrinted>
  <dcterms:created xsi:type="dcterms:W3CDTF">2014-01-15T18:15:09Z</dcterms:created>
  <dcterms:modified xsi:type="dcterms:W3CDTF">2022-03-16T06:27:16Z</dcterms:modified>
</cp:coreProperties>
</file>