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3" windowWidth="0" windowHeight="20423" activeTab="0"/>
  </bookViews>
  <sheets>
    <sheet name="Расчет цены" sheetId="1" r:id="rId1"/>
  </sheets>
  <definedNames/>
  <calcPr fullCalcOnLoad="1"/>
</workbook>
</file>

<file path=xl/sharedStrings.xml><?xml version="1.0" encoding="utf-8"?>
<sst xmlns="http://schemas.openxmlformats.org/spreadsheetml/2006/main" count="51" uniqueCount="37">
  <si>
    <t>№</t>
  </si>
  <si>
    <t>Ед. изм</t>
  </si>
  <si>
    <t>Кол-во</t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</si>
  <si>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</si>
  <si>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</si>
  <si>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</si>
  <si>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t>Данные реестра контрактов (руб./ед.изм.)</t>
  </si>
  <si>
    <t xml:space="preserve">Номер сведений о контракте №___ от </t>
  </si>
  <si>
    <t>Данные статистики</t>
  </si>
  <si>
    <t>ФИО</t>
  </si>
  <si>
    <t>ИТОГО:</t>
  </si>
  <si>
    <t xml:space="preserve">Поставщик №1 </t>
  </si>
  <si>
    <t xml:space="preserve"> Поставщик № 2 </t>
  </si>
  <si>
    <t xml:space="preserve">Поставщик № 3 </t>
  </si>
  <si>
    <t xml:space="preserve">Обоснование начальной максимальной цены договора (НМЦД)
</t>
  </si>
  <si>
    <t>Информация о ценах товаров, работ, услуг (руб./ед.изм.)</t>
  </si>
  <si>
    <t xml:space="preserve">НМЦД, ЦДЕП, определяемая методом сопоставимых рыночных цен (анализа рынка) в соответствии с разделом 6.1. "Порядок формирования цены договора" положения о закупке товаров, работ услуг федерального государственного бюджетного  образовательного учреждения высшего образования «Краснодарский государственный институт культуры»
</t>
  </si>
  <si>
    <t>Наименование предмета договора</t>
  </si>
  <si>
    <r>
      <rPr>
        <b/>
        <sz val="10"/>
        <color indexed="8"/>
        <rFont val="Times New Roman"/>
        <family val="1"/>
      </rPr>
      <t>Расчет НМЦД по формуле</t>
    </r>
    <r>
      <rPr>
        <sz val="10"/>
        <color indexed="8"/>
        <rFont val="Times New Roman"/>
        <family val="1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Цi - цена единицы</t>
    </r>
  </si>
  <si>
    <t>НМЦД, ЦДЕП с учетом округления цены за единицу (руб.)</t>
  </si>
  <si>
    <t>В результате проведенного расчета НМЦД, ЦДЕП составила:</t>
  </si>
  <si>
    <t>Рассчет НМЦД, ЦДЕП произвел:</t>
  </si>
  <si>
    <t>Ю.А. Куц</t>
  </si>
  <si>
    <t>шт</t>
  </si>
  <si>
    <t xml:space="preserve">Крупа горох шлифованный фасованный  0,8 кг </t>
  </si>
  <si>
    <t>Крупа гречневая фасованная 0,8 кг</t>
  </si>
  <si>
    <t xml:space="preserve">Крупа манная фасованная 0,8 кг </t>
  </si>
  <si>
    <t xml:space="preserve">Крупа рис шлифованный круглозерновой фасованный 0,8 кг </t>
  </si>
  <si>
    <t>Крупа рис пропаренный длиннозернистый фасованный 0,8 кг</t>
  </si>
  <si>
    <t xml:space="preserve">Крупа пшено фасованное 0,8 кг </t>
  </si>
  <si>
    <t xml:space="preserve">Крупа пшеничная т/с фасованная 0,8кг </t>
  </si>
  <si>
    <t>Крупа ячневая фасованная 0,8 кг</t>
  </si>
  <si>
    <t xml:space="preserve">Крупа перловая фасованная 0,8 кг </t>
  </si>
  <si>
    <t xml:space="preserve">Хлопья овсяные фасованные 0,4 кг </t>
  </si>
  <si>
    <t xml:space="preserve">Макаронные изделия высший сорт из твёрдых сортов пшеницы фасованные 0,4 кг </t>
  </si>
  <si>
    <t xml:space="preserve">Лапша яичная Роллтон фасованная 0,4кг </t>
  </si>
  <si>
    <t>Лапша Фунчоза фасованная 0,2кг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</si>
</sst>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0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libri Light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top" wrapText="1"/>
    </xf>
    <xf numFmtId="0" fontId="46" fillId="0" borderId="0" xfId="0" applyFont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48" fillId="0" borderId="0" xfId="0" applyFont="1" applyAlignment="1">
      <alignment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 wrapText="1"/>
      <protection locked="0"/>
    </xf>
    <xf numFmtId="172" fontId="5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49" fillId="0" borderId="0" xfId="0" applyFont="1" applyAlignment="1">
      <alignment/>
    </xf>
    <xf numFmtId="0" fontId="50" fillId="0" borderId="0" xfId="0" applyFont="1" applyBorder="1" applyAlignment="1">
      <alignment horizontal="justify" wrapText="1"/>
    </xf>
    <xf numFmtId="0" fontId="2" fillId="0" borderId="0" xfId="0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49" fillId="0" borderId="0" xfId="0" applyNumberFormat="1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4" fontId="2" fillId="0" borderId="11" xfId="0" applyNumberFormat="1" applyFont="1" applyBorder="1" applyAlignment="1">
      <alignment horizontal="center" vertical="center" wrapText="1"/>
    </xf>
    <xf numFmtId="174" fontId="2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7" fillId="0" borderId="0" xfId="0" applyFont="1" applyAlignment="1" applyProtection="1">
      <alignment horizontal="center" wrapText="1"/>
      <protection locked="0"/>
    </xf>
    <xf numFmtId="0" fontId="2" fillId="0" borderId="10" xfId="0" applyFont="1" applyFill="1" applyBorder="1" applyAlignment="1">
      <alignment horizontal="center" vertical="top" wrapText="1"/>
    </xf>
    <xf numFmtId="0" fontId="49" fillId="0" borderId="0" xfId="0" applyFont="1" applyBorder="1" applyAlignment="1">
      <alignment horizontal="right" vertical="center"/>
    </xf>
    <xf numFmtId="0" fontId="46" fillId="0" borderId="0" xfId="0" applyFont="1" applyAlignment="1">
      <alignment horizontal="left" vertical="center" wrapText="1"/>
    </xf>
    <xf numFmtId="0" fontId="47" fillId="0" borderId="0" xfId="0" applyFont="1" applyAlignment="1">
      <alignment/>
    </xf>
    <xf numFmtId="0" fontId="7" fillId="0" borderId="0" xfId="0" applyFont="1" applyAlignment="1" applyProtection="1">
      <alignment wrapText="1"/>
      <protection locked="0"/>
    </xf>
    <xf numFmtId="0" fontId="51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4" fontId="49" fillId="0" borderId="0" xfId="0" applyNumberFormat="1" applyFont="1" applyBorder="1" applyAlignment="1">
      <alignment horizontal="center" vertical="center"/>
    </xf>
    <xf numFmtId="4" fontId="52" fillId="0" borderId="0" xfId="0" applyNumberFormat="1" applyFont="1" applyAlignment="1">
      <alignment horizontal="center" vertical="top"/>
    </xf>
    <xf numFmtId="0" fontId="7" fillId="0" borderId="0" xfId="0" applyFont="1" applyFill="1" applyAlignment="1" applyProtection="1">
      <alignment horizontal="right" vertical="center"/>
      <protection locked="0"/>
    </xf>
    <xf numFmtId="0" fontId="46" fillId="0" borderId="0" xfId="0" applyFont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 vertical="center"/>
    </xf>
    <xf numFmtId="0" fontId="46" fillId="0" borderId="14" xfId="0" applyFont="1" applyBorder="1" applyAlignment="1">
      <alignment horizontal="center"/>
    </xf>
    <xf numFmtId="0" fontId="5" fillId="0" borderId="0" xfId="0" applyFont="1" applyAlignment="1" applyProtection="1">
      <alignment horizontal="left" vertical="top" wrapText="1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200025</xdr:colOff>
      <xdr:row>6</xdr:row>
      <xdr:rowOff>1485900</xdr:rowOff>
    </xdr:from>
    <xdr:to>
      <xdr:col>11</xdr:col>
      <xdr:colOff>1533525</xdr:colOff>
      <xdr:row>6</xdr:row>
      <xdr:rowOff>2047875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3048000"/>
          <a:ext cx="1333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7"/>
  <sheetViews>
    <sheetView tabSelected="1" zoomScale="85" zoomScaleNormal="85" zoomScaleSheetLayoutView="85" zoomScalePageLayoutView="0" workbookViewId="0" topLeftCell="A1">
      <selection activeCell="L12" sqref="L12"/>
    </sheetView>
  </sheetViews>
  <sheetFormatPr defaultColWidth="9.140625" defaultRowHeight="15"/>
  <cols>
    <col min="1" max="1" width="3.140625" style="2" customWidth="1"/>
    <col min="2" max="2" width="40.00390625" style="2" customWidth="1"/>
    <col min="3" max="3" width="5.8515625" style="2" customWidth="1"/>
    <col min="4" max="7" width="11.7109375" style="2" customWidth="1"/>
    <col min="8" max="10" width="11.7109375" style="2" hidden="1" customWidth="1"/>
    <col min="11" max="11" width="11.28125" style="2" hidden="1" customWidth="1"/>
    <col min="12" max="12" width="24.7109375" style="2" customWidth="1"/>
    <col min="13" max="13" width="31.7109375" style="2" customWidth="1"/>
    <col min="14" max="14" width="14.28125" style="2" customWidth="1"/>
    <col min="15" max="15" width="22.7109375" style="2" customWidth="1"/>
    <col min="16" max="16" width="11.28125" style="2" customWidth="1"/>
    <col min="17" max="17" width="17.140625" style="2" customWidth="1"/>
    <col min="18" max="18" width="30.00390625" style="2" customWidth="1"/>
    <col min="19" max="19" width="6.7109375" style="2" customWidth="1"/>
    <col min="20" max="20" width="4.28125" style="2" customWidth="1"/>
    <col min="21" max="21" width="14.28125" style="2" customWidth="1"/>
    <col min="22" max="16384" width="9.140625" style="2" customWidth="1"/>
  </cols>
  <sheetData>
    <row r="2" spans="1:18" ht="6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9.7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ht="13.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1:18" ht="26.25" customHeight="1">
      <c r="A5" s="49" t="s">
        <v>14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/>
      <c r="Q5"/>
      <c r="R5"/>
    </row>
    <row r="6" spans="1:18" ht="54" customHeight="1">
      <c r="A6" s="52" t="s">
        <v>0</v>
      </c>
      <c r="B6" s="52" t="s">
        <v>17</v>
      </c>
      <c r="C6" s="53" t="s">
        <v>1</v>
      </c>
      <c r="D6" s="53" t="s">
        <v>2</v>
      </c>
      <c r="E6" s="45" t="s">
        <v>15</v>
      </c>
      <c r="F6" s="46"/>
      <c r="G6" s="55"/>
      <c r="H6" s="45" t="s">
        <v>6</v>
      </c>
      <c r="I6" s="46"/>
      <c r="J6" s="46"/>
      <c r="K6" s="47" t="s">
        <v>8</v>
      </c>
      <c r="L6" s="57" t="s">
        <v>16</v>
      </c>
      <c r="M6" s="57"/>
      <c r="N6" s="57"/>
      <c r="O6" s="57"/>
      <c r="P6"/>
      <c r="Q6"/>
      <c r="R6"/>
    </row>
    <row r="7" spans="1:15" ht="166.5" customHeight="1">
      <c r="A7" s="52"/>
      <c r="B7" s="53"/>
      <c r="C7" s="54"/>
      <c r="D7" s="54"/>
      <c r="E7" s="28" t="s">
        <v>11</v>
      </c>
      <c r="F7" s="28" t="s">
        <v>12</v>
      </c>
      <c r="G7" s="28" t="s">
        <v>13</v>
      </c>
      <c r="H7" s="3" t="s">
        <v>7</v>
      </c>
      <c r="I7" s="3" t="s">
        <v>7</v>
      </c>
      <c r="J7" s="3" t="s">
        <v>7</v>
      </c>
      <c r="K7" s="48"/>
      <c r="L7" s="26" t="s">
        <v>18</v>
      </c>
      <c r="M7" s="7" t="s">
        <v>3</v>
      </c>
      <c r="N7" s="7" t="s">
        <v>4</v>
      </c>
      <c r="O7" s="7" t="s">
        <v>19</v>
      </c>
    </row>
    <row r="8" spans="1:15" ht="13.5">
      <c r="A8" s="39">
        <v>1</v>
      </c>
      <c r="B8" s="34" t="s">
        <v>24</v>
      </c>
      <c r="C8" s="33" t="s">
        <v>23</v>
      </c>
      <c r="D8" s="33">
        <v>144</v>
      </c>
      <c r="E8" s="5">
        <v>50</v>
      </c>
      <c r="F8" s="6">
        <v>53</v>
      </c>
      <c r="G8" s="6">
        <v>55</v>
      </c>
      <c r="H8" s="6">
        <v>0</v>
      </c>
      <c r="I8" s="6">
        <v>0</v>
      </c>
      <c r="J8" s="6">
        <v>0</v>
      </c>
      <c r="K8" s="5">
        <v>0</v>
      </c>
      <c r="L8" s="4">
        <f>((D8/3)*(SUM(E8:G8)))</f>
        <v>7584</v>
      </c>
      <c r="M8" s="24">
        <f>L8/D8</f>
        <v>52.666666666666664</v>
      </c>
      <c r="N8" s="4">
        <f>ROUNDDOWN(M8,2)</f>
        <v>52.66</v>
      </c>
      <c r="O8" s="23">
        <f>ROUND(N8*D8,2)</f>
        <v>7583.04</v>
      </c>
    </row>
    <row r="9" spans="1:15" ht="13.5">
      <c r="A9" s="39">
        <v>2</v>
      </c>
      <c r="B9" s="34" t="s">
        <v>25</v>
      </c>
      <c r="C9" s="33" t="s">
        <v>23</v>
      </c>
      <c r="D9" s="33">
        <v>512</v>
      </c>
      <c r="E9" s="5">
        <v>115</v>
      </c>
      <c r="F9" s="6">
        <v>117</v>
      </c>
      <c r="G9" s="6">
        <v>120</v>
      </c>
      <c r="H9" s="6"/>
      <c r="I9" s="6"/>
      <c r="J9" s="6"/>
      <c r="K9" s="5"/>
      <c r="L9" s="4">
        <f aca="true" t="shared" si="0" ref="L9:L20">((D9/3)*(SUM(E9:G9)))</f>
        <v>60074.666666666664</v>
      </c>
      <c r="M9" s="24">
        <f aca="true" t="shared" si="1" ref="M9:M20">L9/D9</f>
        <v>117.33333333333333</v>
      </c>
      <c r="N9" s="4">
        <f aca="true" t="shared" si="2" ref="N9:N20">ROUNDDOWN(M9,2)</f>
        <v>117.33</v>
      </c>
      <c r="O9" s="23">
        <f aca="true" t="shared" si="3" ref="O9:O20">ROUND(N9*D9,2)</f>
        <v>60072.96</v>
      </c>
    </row>
    <row r="10" spans="1:15" ht="13.5">
      <c r="A10" s="39">
        <v>3</v>
      </c>
      <c r="B10" s="34" t="s">
        <v>26</v>
      </c>
      <c r="C10" s="33" t="s">
        <v>23</v>
      </c>
      <c r="D10" s="33">
        <v>96</v>
      </c>
      <c r="E10" s="5">
        <v>45</v>
      </c>
      <c r="F10" s="6">
        <v>48</v>
      </c>
      <c r="G10" s="6">
        <v>50</v>
      </c>
      <c r="H10" s="6"/>
      <c r="I10" s="6"/>
      <c r="J10" s="6"/>
      <c r="K10" s="5"/>
      <c r="L10" s="4">
        <f t="shared" si="0"/>
        <v>4576</v>
      </c>
      <c r="M10" s="24">
        <f t="shared" si="1"/>
        <v>47.666666666666664</v>
      </c>
      <c r="N10" s="4">
        <f t="shared" si="2"/>
        <v>47.66</v>
      </c>
      <c r="O10" s="23">
        <f t="shared" si="3"/>
        <v>4575.36</v>
      </c>
    </row>
    <row r="11" spans="1:15" ht="26.25">
      <c r="A11" s="39">
        <v>4</v>
      </c>
      <c r="B11" s="34" t="s">
        <v>27</v>
      </c>
      <c r="C11" s="33" t="s">
        <v>23</v>
      </c>
      <c r="D11" s="33">
        <v>512</v>
      </c>
      <c r="E11" s="5">
        <v>65</v>
      </c>
      <c r="F11" s="6">
        <v>68</v>
      </c>
      <c r="G11" s="6">
        <v>70</v>
      </c>
      <c r="H11" s="6"/>
      <c r="I11" s="6"/>
      <c r="J11" s="6"/>
      <c r="K11" s="5"/>
      <c r="L11" s="4">
        <f t="shared" si="0"/>
        <v>34645.33333333333</v>
      </c>
      <c r="M11" s="24">
        <f t="shared" si="1"/>
        <v>67.66666666666666</v>
      </c>
      <c r="N11" s="4">
        <f t="shared" si="2"/>
        <v>67.66</v>
      </c>
      <c r="O11" s="23">
        <f t="shared" si="3"/>
        <v>34641.92</v>
      </c>
    </row>
    <row r="12" spans="1:15" ht="26.25">
      <c r="A12" s="39">
        <v>5</v>
      </c>
      <c r="B12" s="34" t="s">
        <v>28</v>
      </c>
      <c r="C12" s="33" t="s">
        <v>23</v>
      </c>
      <c r="D12" s="33">
        <v>528</v>
      </c>
      <c r="E12" s="5">
        <v>85</v>
      </c>
      <c r="F12" s="6">
        <v>87</v>
      </c>
      <c r="G12" s="6">
        <v>89</v>
      </c>
      <c r="H12" s="6"/>
      <c r="I12" s="6"/>
      <c r="J12" s="6"/>
      <c r="K12" s="5"/>
      <c r="L12" s="4">
        <f t="shared" si="0"/>
        <v>45936</v>
      </c>
      <c r="M12" s="24">
        <f t="shared" si="1"/>
        <v>87</v>
      </c>
      <c r="N12" s="4">
        <f t="shared" si="2"/>
        <v>87</v>
      </c>
      <c r="O12" s="23">
        <f t="shared" si="3"/>
        <v>45936</v>
      </c>
    </row>
    <row r="13" spans="1:15" ht="13.5">
      <c r="A13" s="39">
        <v>6</v>
      </c>
      <c r="B13" s="34" t="s">
        <v>29</v>
      </c>
      <c r="C13" s="33" t="s">
        <v>23</v>
      </c>
      <c r="D13" s="33">
        <v>144</v>
      </c>
      <c r="E13" s="5">
        <v>40</v>
      </c>
      <c r="F13" s="6">
        <v>42</v>
      </c>
      <c r="G13" s="6">
        <v>45</v>
      </c>
      <c r="H13" s="6"/>
      <c r="I13" s="6"/>
      <c r="J13" s="6"/>
      <c r="K13" s="5"/>
      <c r="L13" s="4">
        <f t="shared" si="0"/>
        <v>6096</v>
      </c>
      <c r="M13" s="24">
        <f t="shared" si="1"/>
        <v>42.333333333333336</v>
      </c>
      <c r="N13" s="4">
        <f t="shared" si="2"/>
        <v>42.33</v>
      </c>
      <c r="O13" s="23">
        <f t="shared" si="3"/>
        <v>6095.52</v>
      </c>
    </row>
    <row r="14" spans="1:15" ht="13.5">
      <c r="A14" s="39">
        <v>7</v>
      </c>
      <c r="B14" s="34" t="s">
        <v>30</v>
      </c>
      <c r="C14" s="33" t="s">
        <v>23</v>
      </c>
      <c r="D14" s="33">
        <v>272</v>
      </c>
      <c r="E14" s="5">
        <v>58</v>
      </c>
      <c r="F14" s="6">
        <v>60</v>
      </c>
      <c r="G14" s="6">
        <v>63</v>
      </c>
      <c r="H14" s="6"/>
      <c r="I14" s="6"/>
      <c r="J14" s="6"/>
      <c r="K14" s="5"/>
      <c r="L14" s="4">
        <f t="shared" si="0"/>
        <v>16410.666666666668</v>
      </c>
      <c r="M14" s="24">
        <f t="shared" si="1"/>
        <v>60.333333333333336</v>
      </c>
      <c r="N14" s="4">
        <f t="shared" si="2"/>
        <v>60.33</v>
      </c>
      <c r="O14" s="23">
        <f t="shared" si="3"/>
        <v>16409.76</v>
      </c>
    </row>
    <row r="15" spans="1:15" ht="13.5">
      <c r="A15" s="39">
        <v>8</v>
      </c>
      <c r="B15" s="34" t="s">
        <v>31</v>
      </c>
      <c r="C15" s="33" t="s">
        <v>23</v>
      </c>
      <c r="D15" s="33">
        <v>80</v>
      </c>
      <c r="E15" s="5">
        <v>35</v>
      </c>
      <c r="F15" s="6">
        <v>37</v>
      </c>
      <c r="G15" s="6">
        <v>40</v>
      </c>
      <c r="H15" s="6"/>
      <c r="I15" s="6"/>
      <c r="J15" s="6"/>
      <c r="K15" s="5"/>
      <c r="L15" s="4">
        <f t="shared" si="0"/>
        <v>2986.666666666667</v>
      </c>
      <c r="M15" s="24">
        <f t="shared" si="1"/>
        <v>37.333333333333336</v>
      </c>
      <c r="N15" s="4">
        <f t="shared" si="2"/>
        <v>37.33</v>
      </c>
      <c r="O15" s="23">
        <f t="shared" si="3"/>
        <v>2986.4</v>
      </c>
    </row>
    <row r="16" spans="1:15" ht="13.5">
      <c r="A16" s="39">
        <v>9</v>
      </c>
      <c r="B16" s="34" t="s">
        <v>32</v>
      </c>
      <c r="C16" s="33" t="s">
        <v>23</v>
      </c>
      <c r="D16" s="33">
        <v>192</v>
      </c>
      <c r="E16" s="5">
        <v>35</v>
      </c>
      <c r="F16" s="6">
        <v>37</v>
      </c>
      <c r="G16" s="6">
        <v>38</v>
      </c>
      <c r="H16" s="6"/>
      <c r="I16" s="6"/>
      <c r="J16" s="6"/>
      <c r="K16" s="5"/>
      <c r="L16" s="4">
        <f t="shared" si="0"/>
        <v>7040</v>
      </c>
      <c r="M16" s="24">
        <f t="shared" si="1"/>
        <v>36.666666666666664</v>
      </c>
      <c r="N16" s="4">
        <f t="shared" si="2"/>
        <v>36.66</v>
      </c>
      <c r="O16" s="23">
        <f t="shared" si="3"/>
        <v>7038.72</v>
      </c>
    </row>
    <row r="17" spans="1:15" ht="13.5">
      <c r="A17" s="39">
        <v>10</v>
      </c>
      <c r="B17" s="34" t="s">
        <v>33</v>
      </c>
      <c r="C17" s="33" t="s">
        <v>23</v>
      </c>
      <c r="D17" s="33">
        <v>96</v>
      </c>
      <c r="E17" s="5">
        <v>28</v>
      </c>
      <c r="F17" s="6">
        <v>30</v>
      </c>
      <c r="G17" s="6">
        <v>33</v>
      </c>
      <c r="H17" s="6"/>
      <c r="I17" s="6"/>
      <c r="J17" s="6"/>
      <c r="K17" s="5"/>
      <c r="L17" s="4">
        <f t="shared" si="0"/>
        <v>2912</v>
      </c>
      <c r="M17" s="24">
        <f t="shared" si="1"/>
        <v>30.333333333333332</v>
      </c>
      <c r="N17" s="4">
        <f t="shared" si="2"/>
        <v>30.33</v>
      </c>
      <c r="O17" s="23">
        <f t="shared" si="3"/>
        <v>2911.68</v>
      </c>
    </row>
    <row r="18" spans="1:15" ht="26.25">
      <c r="A18" s="39">
        <v>11</v>
      </c>
      <c r="B18" s="34" t="s">
        <v>34</v>
      </c>
      <c r="C18" s="33" t="s">
        <v>23</v>
      </c>
      <c r="D18" s="33">
        <v>640</v>
      </c>
      <c r="E18" s="5">
        <v>66</v>
      </c>
      <c r="F18" s="6">
        <v>69</v>
      </c>
      <c r="G18" s="6">
        <v>70</v>
      </c>
      <c r="H18" s="6"/>
      <c r="I18" s="6"/>
      <c r="J18" s="6"/>
      <c r="K18" s="5"/>
      <c r="L18" s="4">
        <f t="shared" si="0"/>
        <v>43733.333333333336</v>
      </c>
      <c r="M18" s="24">
        <f t="shared" si="1"/>
        <v>68.33333333333334</v>
      </c>
      <c r="N18" s="4">
        <f t="shared" si="2"/>
        <v>68.33</v>
      </c>
      <c r="O18" s="23">
        <f t="shared" si="3"/>
        <v>43731.2</v>
      </c>
    </row>
    <row r="19" spans="1:15" ht="13.5">
      <c r="A19" s="39">
        <v>12</v>
      </c>
      <c r="B19" s="34" t="s">
        <v>35</v>
      </c>
      <c r="C19" s="33" t="s">
        <v>23</v>
      </c>
      <c r="D19" s="33">
        <v>180</v>
      </c>
      <c r="E19" s="5">
        <v>85</v>
      </c>
      <c r="F19" s="6">
        <v>90</v>
      </c>
      <c r="G19" s="6">
        <v>92</v>
      </c>
      <c r="H19" s="6"/>
      <c r="I19" s="6"/>
      <c r="J19" s="6"/>
      <c r="K19" s="5"/>
      <c r="L19" s="4">
        <f t="shared" si="0"/>
        <v>16020</v>
      </c>
      <c r="M19" s="24">
        <f t="shared" si="1"/>
        <v>89</v>
      </c>
      <c r="N19" s="4">
        <f t="shared" si="2"/>
        <v>89</v>
      </c>
      <c r="O19" s="23">
        <f t="shared" si="3"/>
        <v>16020</v>
      </c>
    </row>
    <row r="20" spans="1:15" ht="13.5">
      <c r="A20" s="39">
        <v>13</v>
      </c>
      <c r="B20" s="34" t="s">
        <v>36</v>
      </c>
      <c r="C20" s="33" t="s">
        <v>23</v>
      </c>
      <c r="D20" s="33">
        <v>20</v>
      </c>
      <c r="E20" s="5">
        <v>98</v>
      </c>
      <c r="F20" s="6">
        <v>100</v>
      </c>
      <c r="G20" s="6">
        <v>102</v>
      </c>
      <c r="H20" s="6"/>
      <c r="I20" s="6"/>
      <c r="J20" s="6"/>
      <c r="K20" s="5"/>
      <c r="L20" s="4">
        <f t="shared" si="0"/>
        <v>2000</v>
      </c>
      <c r="M20" s="24">
        <f t="shared" si="1"/>
        <v>100</v>
      </c>
      <c r="N20" s="4">
        <f t="shared" si="2"/>
        <v>100</v>
      </c>
      <c r="O20" s="23">
        <f t="shared" si="3"/>
        <v>2000</v>
      </c>
    </row>
    <row r="21" spans="1:15" s="1" customFormat="1" ht="15" customHeight="1">
      <c r="A21" s="40"/>
      <c r="B21" s="17"/>
      <c r="C21" s="18"/>
      <c r="D21" s="41"/>
      <c r="E21" s="20"/>
      <c r="F21" s="19"/>
      <c r="G21" s="19"/>
      <c r="H21" s="19"/>
      <c r="I21" s="19"/>
      <c r="J21" s="19"/>
      <c r="K21" s="20"/>
      <c r="L21" s="50" t="s">
        <v>10</v>
      </c>
      <c r="M21" s="50"/>
      <c r="N21" s="51"/>
      <c r="O21" s="23">
        <f>SUM(O8:O20)</f>
        <v>250002.56</v>
      </c>
    </row>
    <row r="22" spans="1:21" s="8" customFormat="1" ht="35.25" customHeight="1">
      <c r="A22" s="58" t="s">
        <v>20</v>
      </c>
      <c r="B22" s="58"/>
      <c r="C22" s="58"/>
      <c r="D22" s="58"/>
      <c r="E22" s="58"/>
      <c r="F22" s="58"/>
      <c r="G22" s="58"/>
      <c r="H22" s="58"/>
      <c r="I22" s="58"/>
      <c r="J22" s="58"/>
      <c r="K22" s="29"/>
      <c r="L22" s="35">
        <f>O21</f>
        <v>250002.56</v>
      </c>
      <c r="M22" s="22" t="s">
        <v>5</v>
      </c>
      <c r="N22" s="22"/>
      <c r="O22" s="22"/>
      <c r="P22" s="22"/>
      <c r="Q22" s="22"/>
      <c r="R22" s="21"/>
      <c r="U22" s="42"/>
    </row>
    <row r="23" spans="1:18" ht="41.25" customHeight="1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</row>
    <row r="24" spans="1:15" ht="18" customHeight="1">
      <c r="A24" s="16" t="s">
        <v>21</v>
      </c>
      <c r="B24" s="31"/>
      <c r="C24" s="10"/>
      <c r="D24" s="10"/>
      <c r="E24" s="10"/>
      <c r="F24" s="10"/>
      <c r="L24" s="38"/>
      <c r="M24" s="10"/>
      <c r="N24" s="10"/>
      <c r="O24" s="43" t="s">
        <v>22</v>
      </c>
    </row>
    <row r="25" spans="1:17" s="9" customFormat="1" ht="15">
      <c r="A25" s="44"/>
      <c r="B25" s="44"/>
      <c r="C25" s="44"/>
      <c r="D25" s="12"/>
      <c r="E25" s="13"/>
      <c r="F25" s="14"/>
      <c r="L25" s="27"/>
      <c r="M25" s="32"/>
      <c r="N25" s="32"/>
      <c r="O25" s="27" t="s">
        <v>9</v>
      </c>
      <c r="P25" s="37"/>
      <c r="Q25" s="36"/>
    </row>
    <row r="26" spans="1:17" s="9" customFormat="1" ht="15">
      <c r="A26" s="11"/>
      <c r="B26" s="11"/>
      <c r="C26" s="11"/>
      <c r="D26" s="12"/>
      <c r="E26" s="13"/>
      <c r="F26" s="14"/>
      <c r="L26" s="15"/>
      <c r="M26" s="15"/>
      <c r="N26" s="15"/>
      <c r="O26" s="15"/>
      <c r="P26" s="37"/>
      <c r="Q26" s="36"/>
    </row>
    <row r="27" spans="1:15" s="9" customFormat="1" ht="11.25" customHeight="1">
      <c r="A27" s="11"/>
      <c r="B27" s="11"/>
      <c r="C27" s="11"/>
      <c r="D27" s="12"/>
      <c r="E27" s="13"/>
      <c r="F27" s="14"/>
      <c r="L27" s="15"/>
      <c r="M27" s="15"/>
      <c r="N27" s="15"/>
      <c r="O27" s="15"/>
    </row>
  </sheetData>
  <sheetProtection/>
  <mergeCells count="13">
    <mergeCell ref="A2:R3"/>
    <mergeCell ref="L6:O6"/>
    <mergeCell ref="A22:J22"/>
    <mergeCell ref="A25:C25"/>
    <mergeCell ref="H6:J6"/>
    <mergeCell ref="K6:K7"/>
    <mergeCell ref="A5:O5"/>
    <mergeCell ref="L21:N21"/>
    <mergeCell ref="A6:A7"/>
    <mergeCell ref="B6:B7"/>
    <mergeCell ref="C6:C7"/>
    <mergeCell ref="D6:D7"/>
    <mergeCell ref="E6:G6"/>
  </mergeCells>
  <printOptions/>
  <pageMargins left="0.5118110236220472" right="0.7086614173228347" top="0.7480314960629921" bottom="0.7480314960629921" header="0.31496062992125984" footer="0.31496062992125984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Julia</cp:lastModifiedBy>
  <cp:lastPrinted>2021-07-22T11:21:53Z</cp:lastPrinted>
  <dcterms:created xsi:type="dcterms:W3CDTF">2014-01-15T18:15:09Z</dcterms:created>
  <dcterms:modified xsi:type="dcterms:W3CDTF">2022-01-18T07:36:36Z</dcterms:modified>
  <cp:category/>
  <cp:version/>
  <cp:contentType/>
  <cp:contentStatus/>
</cp:coreProperties>
</file>