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1700"/>
  </bookViews>
  <sheets>
    <sheet name="НМЦ" sheetId="1" r:id="rId1"/>
  </sheets>
  <calcPr calcId="162913"/>
</workbook>
</file>

<file path=xl/calcChain.xml><?xml version="1.0" encoding="utf-8"?>
<calcChain xmlns="http://schemas.openxmlformats.org/spreadsheetml/2006/main">
  <c r="I10" i="1" l="1"/>
  <c r="L10" i="1" s="1"/>
  <c r="M10" i="1" s="1"/>
  <c r="I9" i="1"/>
  <c r="J9" i="1" s="1"/>
  <c r="K9" i="1" s="1"/>
  <c r="I8" i="1"/>
  <c r="J8" i="1" s="1"/>
  <c r="K8" i="1" s="1"/>
  <c r="I7" i="1"/>
  <c r="J7" i="1" s="1"/>
  <c r="K7" i="1" s="1"/>
  <c r="I6" i="1"/>
  <c r="J6" i="1" s="1"/>
  <c r="K6" i="1" s="1"/>
  <c r="I5" i="1"/>
  <c r="L5" i="1" s="1"/>
  <c r="M5" i="1" s="1"/>
  <c r="L9" i="1" l="1"/>
  <c r="M9" i="1" s="1"/>
  <c r="L8" i="1"/>
  <c r="M8" i="1" s="1"/>
  <c r="J10" i="1"/>
  <c r="K10" i="1" s="1"/>
  <c r="L7" i="1"/>
  <c r="M7" i="1" s="1"/>
  <c r="L6" i="1"/>
  <c r="M6" i="1" s="1"/>
  <c r="J5" i="1"/>
  <c r="K5" i="1" s="1"/>
  <c r="I11" i="1" l="1"/>
</calcChain>
</file>

<file path=xl/sharedStrings.xml><?xml version="1.0" encoding="utf-8"?>
<sst xmlns="http://schemas.openxmlformats.org/spreadsheetml/2006/main" count="38" uniqueCount="29">
  <si>
    <t>Обоснование начальной (максимальной) цены Договора на поставку молочной продукции</t>
  </si>
  <si>
    <t>№</t>
  </si>
  <si>
    <t xml:space="preserve">Наименование товара (работ, услуг) 
</t>
  </si>
  <si>
    <t>Основыне характеристи объекта закупки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</si>
  <si>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</si>
  <si>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</si>
  <si>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</si>
  <si>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</si>
  <si>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</si>
  <si>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Коммерческое предложение                       № 1 </t>
  </si>
  <si>
    <t xml:space="preserve">Коммерческое предложение                        № 2 </t>
  </si>
  <si>
    <t xml:space="preserve">Коммерческое предложение                 № 3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</si>
  <si>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</si>
  <si>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</si>
  <si>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</si>
  <si>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t>Средняя арифметическая цена за единицу     руб.</t>
  </si>
  <si>
    <t>Расчет Н (МЦК) по формуле                             v - количество (объем) закупаемого товара (работы, услуги);
     ц - ср. цена за единицу    ЦКЕП = v*ц</t>
  </si>
  <si>
    <t xml:space="preserve">Молоко - 3,2% м.д.ж., пастеризованное, п/э литровый пакет, ГОСТ 31450-2013 </t>
  </si>
  <si>
    <t xml:space="preserve">В соответствии с описанием предмета закупки </t>
  </si>
  <si>
    <t>л</t>
  </si>
  <si>
    <t xml:space="preserve">Кефир 3,2% м.д.ж. п/э пакет, ГОСТ 31454-2012 </t>
  </si>
  <si>
    <t>Снежок 2,5% м.д.ж. п/э пакет,</t>
  </si>
  <si>
    <t xml:space="preserve">Йогурт 2,5% м.д.ж. п/э пак. Клубника, персик,черника, ГОСТ 31981-2013 </t>
  </si>
  <si>
    <t xml:space="preserve">Сметана 15% м.д.ж. банка 0,2 кг., ГОСТ 31452-2012 </t>
  </si>
  <si>
    <t>кг</t>
  </si>
  <si>
    <t xml:space="preserve">Творог  9% м.д.ж. с кислотностью не более 150Т пласт. Банка 0,200 кг., ГОСТ 31453-2013 </t>
  </si>
  <si>
    <t>В результате проведенного расчета Н(М)Ц договора составила:</t>
  </si>
  <si>
    <t>рублей</t>
  </si>
  <si>
    <t xml:space="preserve">При определениеии начальной (максимальной) цены Договора  на поставку  молочной продукции  применен метод сопоставимых рыночных цен (анализ рынка).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</si>
</sst>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0.0000"/>
  </numFmts>
  <fonts count="14" x14ac:knownFonts="1">
    <font>
      <sz val="11"/>
      <color theme="1"/>
      <name val="Calibri"/>
      <scheme val="minor"/>
    </font>
    <font>
      <sz val="10"/>
      <name val="Arial"/>
    </font>
    <font>
      <sz val="11"/>
      <color indexed="64"/>
      <name val="Calibri"/>
    </font>
    <font>
      <sz val="10"/>
      <color indexed="64"/>
      <name val="Times New Roman"/>
    </font>
    <font>
      <sz val="10"/>
      <name val="Times New Roman"/>
    </font>
    <font>
      <sz val="12"/>
      <name val="Times New Roman"/>
    </font>
    <font>
      <b/>
      <sz val="12"/>
      <name val="Times New Roman"/>
    </font>
    <font>
      <b/>
      <sz val="10"/>
      <name val="Times New Roman"/>
    </font>
    <font>
      <sz val="11"/>
      <color indexed="64"/>
      <name val="Times New Roman"/>
    </font>
    <font>
      <sz val="11"/>
      <color theme="1"/>
      <name val="Times New Roman"/>
    </font>
    <font>
      <sz val="12"/>
      <color theme="1"/>
      <name val="Times New Roman"/>
    </font>
    <font>
      <sz val="12"/>
      <color indexed="64"/>
      <name val="Times New Roman"/>
    </font>
    <font>
      <sz val="11"/>
      <name val="Times New Roman"/>
    </font>
    <font>
      <i/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8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2" fontId="10" fillId="0" borderId="10" xfId="0" applyNumberFormat="1" applyFont="1" applyBorder="1" applyAlignment="1">
      <alignment vertical="center" wrapText="1"/>
    </xf>
    <xf numFmtId="2" fontId="11" fillId="0" borderId="10" xfId="0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2" fontId="5" fillId="0" borderId="10" xfId="1" applyNumberFormat="1" applyFont="1" applyBorder="1" applyAlignment="1">
      <alignment horizontal="center" vertical="center"/>
    </xf>
    <xf numFmtId="164" fontId="6" fillId="2" borderId="0" xfId="2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top" wrapText="1"/>
    </xf>
    <xf numFmtId="0" fontId="6" fillId="0" borderId="0" xfId="0" applyFont="1"/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43" fontId="4" fillId="0" borderId="0" xfId="0" applyNumberFormat="1" applyFont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0" fillId="0" borderId="0" xfId="0"/>
  </cellXfs>
  <cellStyles count="3">
    <cellStyle name="Обычный" xfId="0" builtinId="0"/>
    <cellStyle name="Обычный_Лист1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3</xdr:row>
      <xdr:rowOff>1476374</xdr:rowOff>
    </xdr:from>
    <xdr:to>
      <xdr:col>10</xdr:col>
      <xdr:colOff>600075</xdr:colOff>
      <xdr:row>3</xdr:row>
      <xdr:rowOff>1819275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6962775" y="3657600"/>
          <a:ext cx="590549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169208</xdr:colOff>
      <xdr:row>3</xdr:row>
      <xdr:rowOff>1266265</xdr:rowOff>
    </xdr:from>
    <xdr:to>
      <xdr:col>9</xdr:col>
      <xdr:colOff>674033</xdr:colOff>
      <xdr:row>3</xdr:row>
      <xdr:rowOff>1523439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9156326" y="3115236"/>
          <a:ext cx="504825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zoomScale="85" workbookViewId="0">
      <selection activeCell="G4" sqref="G4"/>
    </sheetView>
  </sheetViews>
  <sheetFormatPr defaultColWidth="9.140625" defaultRowHeight="12.75" x14ac:dyDescent="0.2"/>
  <cols>
    <col min="1" max="1" width="3.140625" style="1" bestFit="1" customWidth="1"/>
    <col min="2" max="2" width="31" style="1" bestFit="1" customWidth="1"/>
    <col min="3" max="3" width="20.5703125" style="1" bestFit="1" customWidth="1"/>
    <col min="4" max="4" width="5.85546875" style="1" bestFit="1" customWidth="1"/>
    <col min="5" max="5" width="8.85546875" style="1" bestFit="1" customWidth="1"/>
    <col min="6" max="6" width="15.42578125" style="1" bestFit="1" customWidth="1"/>
    <col min="7" max="7" width="16.140625" style="1" bestFit="1" customWidth="1"/>
    <col min="8" max="8" width="15.7109375" style="1" bestFit="1" customWidth="1"/>
    <col min="9" max="9" width="18" style="1" bestFit="1" customWidth="1"/>
    <col min="10" max="10" width="13.42578125" style="1" bestFit="1" customWidth="1"/>
    <col min="11" max="11" width="10.140625" style="1" bestFit="1" customWidth="1"/>
    <col min="12" max="12" width="10.5703125" style="1" bestFit="1" customWidth="1"/>
    <col min="13" max="13" width="16.140625" style="1" bestFit="1" customWidth="1"/>
    <col min="14" max="14" width="9.140625" style="1" bestFit="1"/>
    <col min="15" max="16384" width="9.140625" style="1"/>
  </cols>
  <sheetData>
    <row r="1" spans="1:13" s="2" customFormat="1" ht="67.5" customHeight="1" x14ac:dyDescent="0.2">
      <c r="I1" s="32"/>
      <c r="J1" s="32"/>
      <c r="K1" s="32"/>
      <c r="L1" s="32"/>
      <c r="M1" s="32"/>
    </row>
    <row r="2" spans="1:13" s="2" customFormat="1" ht="39" customHeight="1" x14ac:dyDescent="0.2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s="2" customFormat="1" ht="39" customHeight="1" x14ac:dyDescent="0.2">
      <c r="A3" s="34" t="s">
        <v>1</v>
      </c>
      <c r="B3" s="36" t="s">
        <v>2</v>
      </c>
      <c r="C3" s="38" t="s">
        <v>3</v>
      </c>
      <c r="D3" s="37" t="s">
        <v>4</v>
      </c>
      <c r="E3" s="37" t="s">
        <v>5</v>
      </c>
      <c r="F3" s="34" t="s">
        <v>6</v>
      </c>
      <c r="G3" s="41"/>
      <c r="H3" s="41"/>
      <c r="I3" s="42" t="s">
        <v>7</v>
      </c>
      <c r="J3" s="42"/>
      <c r="K3" s="42"/>
      <c r="L3" s="43" t="s">
        <v>8</v>
      </c>
      <c r="M3" s="44"/>
    </row>
    <row r="4" spans="1:13" s="2" customFormat="1" ht="144" customHeight="1" x14ac:dyDescent="0.2">
      <c r="A4" s="35"/>
      <c r="B4" s="37"/>
      <c r="C4" s="39"/>
      <c r="D4" s="40"/>
      <c r="E4" s="40"/>
      <c r="F4" s="5" t="s">
        <v>9</v>
      </c>
      <c r="G4" s="5" t="s">
        <v>10</v>
      </c>
      <c r="H4" s="5" t="s">
        <v>11</v>
      </c>
      <c r="I4" s="4" t="s">
        <v>12</v>
      </c>
      <c r="J4" s="4" t="s">
        <v>13</v>
      </c>
      <c r="K4" s="4" t="s">
        <v>14</v>
      </c>
      <c r="L4" s="6" t="s">
        <v>15</v>
      </c>
      <c r="M4" s="6" t="s">
        <v>16</v>
      </c>
    </row>
    <row r="5" spans="1:13" s="7" customFormat="1" ht="47.25" x14ac:dyDescent="0.25">
      <c r="A5" s="3">
        <v>1</v>
      </c>
      <c r="B5" s="8" t="s">
        <v>17</v>
      </c>
      <c r="C5" s="9" t="s">
        <v>18</v>
      </c>
      <c r="D5" s="10" t="s">
        <v>19</v>
      </c>
      <c r="E5" s="11">
        <v>12000</v>
      </c>
      <c r="F5" s="12">
        <v>45</v>
      </c>
      <c r="G5" s="13">
        <v>50</v>
      </c>
      <c r="H5" s="14">
        <v>47</v>
      </c>
      <c r="I5" s="14">
        <f t="shared" ref="I5:I10" si="0">AVERAGE(F5:H5)</f>
        <v>47.333333333333336</v>
      </c>
      <c r="J5" s="15">
        <f t="shared" ref="J5:J10" si="1">SQRT(((SUM((POWER(H5-I5,2)),(POWER(G5-I5,2)),(POWER(F5-I5,2)))/(COLUMNS(F5:H5)-1))))</f>
        <v>2.5166114784235831</v>
      </c>
      <c r="K5" s="15">
        <f t="shared" ref="K5:K10" si="2">J5/I5*100</f>
        <v>5.3167848135709503</v>
      </c>
      <c r="L5" s="16">
        <f t="shared" ref="L5:L10" si="3">I5</f>
        <v>47.333333333333336</v>
      </c>
      <c r="M5" s="16">
        <f t="shared" ref="M5:M10" si="4">L5*E5</f>
        <v>568000</v>
      </c>
    </row>
    <row r="6" spans="1:13" s="7" customFormat="1" ht="47.25" x14ac:dyDescent="0.25">
      <c r="A6" s="3">
        <v>2</v>
      </c>
      <c r="B6" s="17" t="s">
        <v>20</v>
      </c>
      <c r="C6" s="9" t="s">
        <v>18</v>
      </c>
      <c r="D6" s="10" t="s">
        <v>19</v>
      </c>
      <c r="E6" s="18">
        <v>1000</v>
      </c>
      <c r="F6" s="12">
        <v>36</v>
      </c>
      <c r="G6" s="13">
        <v>35</v>
      </c>
      <c r="H6" s="14">
        <v>36</v>
      </c>
      <c r="I6" s="14">
        <f t="shared" si="0"/>
        <v>35.666666666666664</v>
      </c>
      <c r="J6" s="15">
        <f t="shared" si="1"/>
        <v>0.57735026918962584</v>
      </c>
      <c r="K6" s="15">
        <f t="shared" si="2"/>
        <v>1.6187390724942783</v>
      </c>
      <c r="L6" s="16">
        <f t="shared" si="3"/>
        <v>35.666666666666664</v>
      </c>
      <c r="M6" s="16">
        <f t="shared" si="4"/>
        <v>35666.666666666664</v>
      </c>
    </row>
    <row r="7" spans="1:13" s="7" customFormat="1" ht="47.25" x14ac:dyDescent="0.25">
      <c r="A7" s="3">
        <v>3</v>
      </c>
      <c r="B7" s="17" t="s">
        <v>21</v>
      </c>
      <c r="C7" s="9" t="s">
        <v>18</v>
      </c>
      <c r="D7" s="10" t="s">
        <v>19</v>
      </c>
      <c r="E7" s="18">
        <v>1000</v>
      </c>
      <c r="F7" s="12">
        <v>33.5</v>
      </c>
      <c r="G7" s="13">
        <v>38</v>
      </c>
      <c r="H7" s="14">
        <v>34</v>
      </c>
      <c r="I7" s="14">
        <f t="shared" si="0"/>
        <v>35.166666666666664</v>
      </c>
      <c r="J7" s="15">
        <f t="shared" si="1"/>
        <v>2.4664414311581235</v>
      </c>
      <c r="K7" s="15">
        <f t="shared" si="2"/>
        <v>7.0135775293595941</v>
      </c>
      <c r="L7" s="16">
        <f t="shared" si="3"/>
        <v>35.166666666666664</v>
      </c>
      <c r="M7" s="16">
        <f t="shared" si="4"/>
        <v>35166.666666666664</v>
      </c>
    </row>
    <row r="8" spans="1:13" s="7" customFormat="1" ht="47.25" x14ac:dyDescent="0.25">
      <c r="A8" s="3">
        <v>4</v>
      </c>
      <c r="B8" s="17" t="s">
        <v>22</v>
      </c>
      <c r="C8" s="9" t="s">
        <v>18</v>
      </c>
      <c r="D8" s="10" t="s">
        <v>19</v>
      </c>
      <c r="E8" s="18">
        <v>1000</v>
      </c>
      <c r="F8" s="12">
        <v>34.5</v>
      </c>
      <c r="G8" s="13">
        <v>40</v>
      </c>
      <c r="H8" s="14">
        <v>35</v>
      </c>
      <c r="I8" s="14">
        <f t="shared" si="0"/>
        <v>36.5</v>
      </c>
      <c r="J8" s="15">
        <f t="shared" si="1"/>
        <v>3.0413812651491097</v>
      </c>
      <c r="K8" s="15">
        <f t="shared" si="2"/>
        <v>8.3325514113674242</v>
      </c>
      <c r="L8" s="16">
        <f t="shared" si="3"/>
        <v>36.5</v>
      </c>
      <c r="M8" s="16">
        <f t="shared" si="4"/>
        <v>36500</v>
      </c>
    </row>
    <row r="9" spans="1:13" s="7" customFormat="1" ht="47.25" x14ac:dyDescent="0.25">
      <c r="A9" s="3">
        <v>5</v>
      </c>
      <c r="B9" s="17" t="s">
        <v>23</v>
      </c>
      <c r="C9" s="9" t="s">
        <v>18</v>
      </c>
      <c r="D9" s="10" t="s">
        <v>24</v>
      </c>
      <c r="E9" s="18">
        <v>400</v>
      </c>
      <c r="F9" s="12">
        <v>41.9</v>
      </c>
      <c r="G9" s="13">
        <v>45</v>
      </c>
      <c r="H9" s="14">
        <v>41.9</v>
      </c>
      <c r="I9" s="14">
        <f t="shared" si="0"/>
        <v>42.933333333333337</v>
      </c>
      <c r="J9" s="15">
        <f t="shared" si="1"/>
        <v>1.7897858344878408</v>
      </c>
      <c r="K9" s="15">
        <f t="shared" si="2"/>
        <v>4.1687558256704369</v>
      </c>
      <c r="L9" s="16">
        <f t="shared" si="3"/>
        <v>42.933333333333337</v>
      </c>
      <c r="M9" s="16">
        <f t="shared" si="4"/>
        <v>17173.333333333336</v>
      </c>
    </row>
    <row r="10" spans="1:13" s="2" customFormat="1" ht="51.75" customHeight="1" x14ac:dyDescent="0.2">
      <c r="A10" s="3">
        <v>6</v>
      </c>
      <c r="B10" s="17" t="s">
        <v>25</v>
      </c>
      <c r="C10" s="9" t="s">
        <v>18</v>
      </c>
      <c r="D10" s="10" t="s">
        <v>24</v>
      </c>
      <c r="E10" s="18">
        <v>1400</v>
      </c>
      <c r="F10" s="12">
        <v>48.6</v>
      </c>
      <c r="G10" s="13">
        <v>54</v>
      </c>
      <c r="H10" s="19">
        <v>48.96</v>
      </c>
      <c r="I10" s="14">
        <f t="shared" si="0"/>
        <v>50.52</v>
      </c>
      <c r="J10" s="15">
        <f t="shared" si="1"/>
        <v>3.0191389500981893</v>
      </c>
      <c r="K10" s="15">
        <f t="shared" si="2"/>
        <v>5.9761261878428131</v>
      </c>
      <c r="L10" s="16">
        <f t="shared" si="3"/>
        <v>50.52</v>
      </c>
      <c r="M10" s="16">
        <f t="shared" si="4"/>
        <v>70728</v>
      </c>
    </row>
    <row r="11" spans="1:13" s="2" customFormat="1" ht="15.75" customHeight="1" x14ac:dyDescent="0.2">
      <c r="A11" s="45" t="s">
        <v>26</v>
      </c>
      <c r="B11" s="45"/>
      <c r="C11" s="45"/>
      <c r="D11" s="45"/>
      <c r="E11" s="45"/>
      <c r="F11" s="45"/>
      <c r="G11" s="45"/>
      <c r="H11" s="45"/>
      <c r="I11" s="20">
        <f>SUM(M5:M10)</f>
        <v>763234.66666666663</v>
      </c>
      <c r="J11" s="21" t="s">
        <v>27</v>
      </c>
      <c r="K11" s="21"/>
      <c r="L11" s="21"/>
      <c r="M11" s="22"/>
    </row>
    <row r="12" spans="1:13" s="23" customFormat="1" ht="33" customHeight="1" x14ac:dyDescent="0.25">
      <c r="A12" s="46" t="s">
        <v>28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</row>
    <row r="13" spans="1:13" s="2" customFormat="1" ht="15.75" customHeight="1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8"/>
      <c r="M13" s="48"/>
    </row>
    <row r="14" spans="1:13" s="25" customFormat="1" ht="14.25" customHeight="1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6"/>
      <c r="M14" s="26"/>
    </row>
    <row r="15" spans="1:13" s="23" customFormat="1" ht="16.5" customHeight="1" x14ac:dyDescent="0.25">
      <c r="B15" s="27"/>
    </row>
    <row r="16" spans="1:13" s="23" customFormat="1" ht="16.5" customHeight="1" x14ac:dyDescent="0.25">
      <c r="A16" s="27"/>
      <c r="B16" s="27"/>
      <c r="C16" s="27"/>
      <c r="I16" s="2"/>
      <c r="J16" s="2"/>
      <c r="K16" s="2"/>
      <c r="L16" s="2"/>
      <c r="M16" s="2"/>
    </row>
    <row r="17" spans="1:13" s="2" customFormat="1" x14ac:dyDescent="0.2"/>
    <row r="18" spans="1:13" s="2" customFormat="1" ht="15.75" x14ac:dyDescent="0.25">
      <c r="A18" s="32"/>
      <c r="B18" s="32"/>
      <c r="C18" s="32"/>
      <c r="D18" s="32"/>
      <c r="E18" s="23"/>
      <c r="F18" s="28"/>
      <c r="G18" s="29"/>
      <c r="H18" s="30"/>
      <c r="I18" s="25"/>
      <c r="J18" s="25"/>
      <c r="K18" s="25"/>
      <c r="L18" s="25"/>
      <c r="M18" s="25"/>
    </row>
    <row r="19" spans="1:13" s="2" customFormat="1" ht="15.75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spans="1:13" ht="15.75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spans="1:13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x14ac:dyDescent="0.2">
      <c r="A22" s="2"/>
      <c r="B22" s="2"/>
      <c r="C22" s="2"/>
      <c r="D22" s="2"/>
      <c r="E22" s="2"/>
      <c r="F22" s="2"/>
      <c r="G22" s="2"/>
      <c r="H22" s="2"/>
      <c r="I22" s="31"/>
      <c r="J22" s="2"/>
      <c r="K22" s="2"/>
      <c r="L22" s="2"/>
      <c r="M22" s="2"/>
    </row>
    <row r="23" spans="1:13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</sheetData>
  <mergeCells count="14">
    <mergeCell ref="A11:H11"/>
    <mergeCell ref="A12:M12"/>
    <mergeCell ref="A13:M13"/>
    <mergeCell ref="A18:D18"/>
    <mergeCell ref="I1:M1"/>
    <mergeCell ref="A2:M2"/>
    <mergeCell ref="A3:A4"/>
    <mergeCell ref="B3:B4"/>
    <mergeCell ref="C3:C4"/>
    <mergeCell ref="D3:D4"/>
    <mergeCell ref="E3:E4"/>
    <mergeCell ref="F3:H3"/>
    <mergeCell ref="I3:K3"/>
    <mergeCell ref="L3:M3"/>
  </mergeCells>
  <pageMargins left="0.51181102362204722" right="0.31496062992125984" top="0.11811023622047245" bottom="0.15748031496062992" header="0" footer="0"/>
  <pageSetup paperSize="9" scale="73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</vt:lpstr>
    </vt:vector>
  </TitlesOfParts>
  <Company>департамент образования Сахалинской области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Милишкевич Александра Игоревна</dc:creator>
  <cp:lastModifiedBy>1</cp:lastModifiedBy>
  <cp:revision>1</cp:revision>
  <dcterms:created xsi:type="dcterms:W3CDTF">2014-05-19T23:28:21Z</dcterms:created>
  <dcterms:modified xsi:type="dcterms:W3CDTF">2021-11-11T07:56:27Z</dcterms:modified>
</cp:coreProperties>
</file>